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makikeita/Library/Mobile Documents/com~apple~CloudDocs/hrs資料関係/中学委員会関係/"/>
    </mc:Choice>
  </mc:AlternateContent>
  <xr:revisionPtr revIDLastSave="0" documentId="13_ncr:1_{EECC2C65-6627-1745-B1D3-BD595924C064}" xr6:coauthVersionLast="47" xr6:coauthVersionMax="47" xr10:uidLastSave="{00000000-0000-0000-0000-000000000000}"/>
  <bookViews>
    <workbookView xWindow="0" yWindow="500" windowWidth="44800" windowHeight="22980" xr2:uid="{00000000-000D-0000-FFFF-FFFF00000000}"/>
  </bookViews>
  <sheets>
    <sheet name="大会要領" sheetId="49" r:id="rId1"/>
    <sheet name="組合せ" sheetId="50" r:id="rId2"/>
    <sheet name="日程" sheetId="51" r:id="rId3"/>
    <sheet name="プール戦勝敗表" sheetId="52" r:id="rId4"/>
    <sheet name="リスト" sheetId="31" r:id="rId5"/>
    <sheet name="ハーフの試合時間計算" sheetId="35" r:id="rId6"/>
    <sheet name="チーム振分" sheetId="53" r:id="rId7"/>
  </sheets>
  <externalReferences>
    <externalReference r:id="rId8"/>
  </externalReferences>
  <definedNames>
    <definedName name="A">#REF!</definedName>
    <definedName name="B">#REF!</definedName>
    <definedName name="_xlnm.Print_Area" localSheetId="3">プール戦勝敗表!$A$1:$J$52</definedName>
    <definedName name="_xlnm.Print_Area" localSheetId="1">組合せ!$A$1:$AO$106</definedName>
    <definedName name="_xlnm.Print_Area" localSheetId="0">大会要領!$B$1:$BB$87</definedName>
    <definedName name="_xlnm.Print_Area" localSheetId="2">日程!$A$1:$S$46</definedName>
    <definedName name="試合" localSheetId="3">#REF!</definedName>
    <definedName name="試合" localSheetId="1">#REF!</definedName>
    <definedName name="試合" localSheetId="0">#REF!</definedName>
    <definedName name="試合" localSheetId="2">#REF!</definedName>
    <definedName name="試合">リスト!$G$5:$G$15</definedName>
    <definedName name="試合２">[1]リスト!#REF!</definedName>
    <definedName name="大会日程" localSheetId="3">#REF!</definedName>
    <definedName name="大会日程" localSheetId="1">#REF!</definedName>
    <definedName name="大会日程" localSheetId="0">#REF!</definedName>
    <definedName name="大会日程" localSheetId="2">#REF!</definedName>
    <definedName name="大会日程">リスト!$L$3:$L$9</definedName>
    <definedName name="中学スクー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0" l="1"/>
  <c r="T4" i="49"/>
  <c r="L15" i="31"/>
  <c r="L14" i="31"/>
  <c r="D70" i="50"/>
  <c r="D24" i="51"/>
  <c r="D17" i="51"/>
  <c r="D15" i="51"/>
  <c r="E17" i="51"/>
  <c r="E16" i="51"/>
  <c r="E15" i="51"/>
  <c r="D58" i="35"/>
  <c r="D59" i="35" s="1"/>
  <c r="D60" i="35" s="1"/>
  <c r="D61" i="35" s="1"/>
  <c r="D62" i="35" s="1"/>
  <c r="D63" i="35" s="1"/>
  <c r="D64" i="35" s="1"/>
  <c r="D65" i="35" s="1"/>
  <c r="D66" i="35" s="1"/>
  <c r="D67" i="35" s="1"/>
  <c r="D68" i="35" s="1"/>
  <c r="D69" i="35" s="1"/>
  <c r="D70" i="35" s="1"/>
  <c r="C58" i="35"/>
  <c r="C59" i="35" s="1"/>
  <c r="C60" i="35" s="1"/>
  <c r="C61" i="35" s="1"/>
  <c r="C62" i="35" s="1"/>
  <c r="C63" i="35" s="1"/>
  <c r="C64" i="35" s="1"/>
  <c r="C65" i="35" s="1"/>
  <c r="C66" i="35" s="1"/>
  <c r="C67" i="35" s="1"/>
  <c r="C68" i="35" s="1"/>
  <c r="C69" i="35" s="1"/>
  <c r="C70" i="35" s="1"/>
  <c r="B58" i="35"/>
  <c r="B59" i="35" s="1"/>
  <c r="B60" i="35" s="1"/>
  <c r="B61" i="35" s="1"/>
  <c r="B62" i="35" s="1"/>
  <c r="B63" i="35" s="1"/>
  <c r="B64" i="35" s="1"/>
  <c r="B65" i="35" s="1"/>
  <c r="B66" i="35" s="1"/>
  <c r="B67" i="35" s="1"/>
  <c r="B68" i="35" s="1"/>
  <c r="B69" i="35" s="1"/>
  <c r="B70" i="35" s="1"/>
  <c r="D91" i="50"/>
  <c r="B91" i="50"/>
  <c r="D85" i="50"/>
  <c r="C85" i="50"/>
  <c r="D80" i="50"/>
  <c r="D78" i="50"/>
  <c r="B78" i="50"/>
  <c r="B72" i="50"/>
  <c r="C65" i="50"/>
  <c r="D59" i="50"/>
  <c r="B59" i="50"/>
  <c r="J16" i="51"/>
  <c r="D87" i="50"/>
  <c r="C72" i="50"/>
  <c r="J17" i="51"/>
  <c r="C59" i="50"/>
  <c r="F25" i="51"/>
  <c r="J19" i="51"/>
  <c r="C87" i="50"/>
  <c r="C78" i="50"/>
  <c r="E40" i="50"/>
  <c r="F29" i="52" s="1"/>
  <c r="B37" i="52" s="1"/>
  <c r="D40" i="50"/>
  <c r="C40" i="50"/>
  <c r="E31" i="50"/>
  <c r="D31" i="50"/>
  <c r="C31" i="50"/>
  <c r="E22" i="50"/>
  <c r="D22" i="50"/>
  <c r="C22" i="50"/>
  <c r="AQ53" i="49"/>
  <c r="AQ52" i="49"/>
  <c r="J29" i="51"/>
  <c r="P27" i="51" s="1"/>
  <c r="F29" i="51"/>
  <c r="O27" i="51" s="1"/>
  <c r="F27" i="51"/>
  <c r="F24" i="51"/>
  <c r="F23" i="51"/>
  <c r="J20" i="51"/>
  <c r="F21" i="51"/>
  <c r="O19" i="51" s="1"/>
  <c r="F19" i="51"/>
  <c r="F16" i="51"/>
  <c r="F15" i="51"/>
  <c r="J13" i="51"/>
  <c r="P11" i="51" s="1"/>
  <c r="J11" i="51"/>
  <c r="J9" i="51"/>
  <c r="J8" i="51"/>
  <c r="F12" i="51"/>
  <c r="F9" i="51"/>
  <c r="I7" i="51"/>
  <c r="J7" i="51" s="1"/>
  <c r="G7" i="51"/>
  <c r="F7" i="51" s="1"/>
  <c r="K21" i="50"/>
  <c r="W21" i="50"/>
  <c r="T21" i="50"/>
  <c r="Q21" i="50"/>
  <c r="N21" i="50"/>
  <c r="K6" i="50"/>
  <c r="I21" i="50"/>
  <c r="I6" i="50"/>
  <c r="K13" i="50"/>
  <c r="W6" i="50"/>
  <c r="T6" i="50"/>
  <c r="Q6" i="50"/>
  <c r="N6" i="50"/>
  <c r="I13" i="50"/>
  <c r="I28" i="50"/>
  <c r="D83" i="50"/>
  <c r="C83" i="50"/>
  <c r="B83" i="50"/>
  <c r="C70" i="50"/>
  <c r="B70" i="50"/>
  <c r="C57" i="50"/>
  <c r="B57" i="50"/>
  <c r="A92" i="50"/>
  <c r="A86" i="50"/>
  <c r="A79" i="50"/>
  <c r="A73" i="50"/>
  <c r="A70" i="50"/>
  <c r="A76" i="50" s="1"/>
  <c r="E43" i="51"/>
  <c r="E42" i="51"/>
  <c r="E41" i="51"/>
  <c r="D42" i="51" s="1"/>
  <c r="E40" i="51"/>
  <c r="D41" i="51" s="1"/>
  <c r="E39" i="51"/>
  <c r="E33" i="51"/>
  <c r="E34" i="51"/>
  <c r="E35" i="51"/>
  <c r="E36" i="51"/>
  <c r="E32" i="51"/>
  <c r="E31" i="51"/>
  <c r="E29" i="51"/>
  <c r="E28" i="51"/>
  <c r="E27" i="51"/>
  <c r="D29" i="51"/>
  <c r="D28" i="51"/>
  <c r="E24" i="51"/>
  <c r="E23" i="51"/>
  <c r="D23" i="51"/>
  <c r="E20" i="51"/>
  <c r="E21" i="51"/>
  <c r="E19" i="51"/>
  <c r="D21" i="51"/>
  <c r="D20" i="51"/>
  <c r="E13" i="51"/>
  <c r="E12" i="51"/>
  <c r="E11" i="51"/>
  <c r="D16" i="51"/>
  <c r="D7" i="51"/>
  <c r="E8" i="51"/>
  <c r="E7" i="51"/>
  <c r="B39" i="51"/>
  <c r="B31" i="51"/>
  <c r="A39" i="51"/>
  <c r="A31" i="51"/>
  <c r="B27" i="51"/>
  <c r="B23" i="51"/>
  <c r="A15" i="51"/>
  <c r="A23" i="51"/>
  <c r="B19" i="51"/>
  <c r="B15" i="51"/>
  <c r="A66" i="50"/>
  <c r="A63" i="50"/>
  <c r="A60" i="50"/>
  <c r="A57" i="50"/>
  <c r="B11" i="51"/>
  <c r="B7" i="51"/>
  <c r="T13" i="49"/>
  <c r="T12" i="49"/>
  <c r="T11" i="49"/>
  <c r="N13" i="49"/>
  <c r="N12" i="49"/>
  <c r="N11" i="49"/>
  <c r="F13" i="49"/>
  <c r="F9" i="49"/>
  <c r="N9" i="49"/>
  <c r="T9" i="49"/>
  <c r="T8" i="49"/>
  <c r="N8" i="49"/>
  <c r="F8" i="49"/>
  <c r="W7" i="49"/>
  <c r="T7" i="49"/>
  <c r="N7" i="49"/>
  <c r="W6" i="49"/>
  <c r="T6" i="49"/>
  <c r="N6" i="49"/>
  <c r="F6" i="49"/>
  <c r="W5" i="49"/>
  <c r="B31" i="50"/>
  <c r="C16" i="52" s="1"/>
  <c r="B18" i="52" s="1"/>
  <c r="L13" i="31"/>
  <c r="L12" i="31"/>
  <c r="F12" i="49" s="1"/>
  <c r="L11" i="31"/>
  <c r="F11" i="49" s="1"/>
  <c r="L10" i="31"/>
  <c r="AQ55" i="49"/>
  <c r="AQ51" i="49"/>
  <c r="AL52" i="49"/>
  <c r="AE66" i="49"/>
  <c r="AE62" i="49"/>
  <c r="AE61" i="49"/>
  <c r="AE60" i="49"/>
  <c r="AE59" i="49"/>
  <c r="AE58" i="49"/>
  <c r="AE57" i="49"/>
  <c r="AE55" i="49"/>
  <c r="AE54" i="49"/>
  <c r="AQ50" i="49"/>
  <c r="AQ49" i="49"/>
  <c r="AQ48" i="49"/>
  <c r="AL53" i="49"/>
  <c r="AL51" i="49"/>
  <c r="AL50" i="49"/>
  <c r="AL49" i="49"/>
  <c r="AL48" i="49"/>
  <c r="AE53" i="49"/>
  <c r="AE52" i="49"/>
  <c r="AE51" i="49"/>
  <c r="AE50" i="49"/>
  <c r="AE49" i="49"/>
  <c r="AE48" i="49"/>
  <c r="T5" i="49"/>
  <c r="N5" i="49"/>
  <c r="N4" i="49"/>
  <c r="B18" i="49"/>
  <c r="B27" i="49" s="1"/>
  <c r="B39" i="49" s="1"/>
  <c r="AE1" i="49" s="1"/>
  <c r="AE5" i="49" s="1"/>
  <c r="AE12" i="49" s="1"/>
  <c r="AE19" i="49" s="1"/>
  <c r="AE29" i="49" s="1"/>
  <c r="AE33" i="49" s="1"/>
  <c r="AE39" i="49" s="1"/>
  <c r="B45" i="49" s="1"/>
  <c r="B51" i="49" s="1"/>
  <c r="B61" i="49" s="1"/>
  <c r="B65" i="49" s="1"/>
  <c r="A1" i="50"/>
  <c r="D16" i="52"/>
  <c r="B20" i="52" s="1"/>
  <c r="F16" i="52"/>
  <c r="B24" i="52" s="1"/>
  <c r="F3" i="52"/>
  <c r="B11" i="52" s="1"/>
  <c r="J43" i="51"/>
  <c r="P41" i="51" s="1"/>
  <c r="J42" i="51"/>
  <c r="J41" i="51"/>
  <c r="P39" i="51" s="1"/>
  <c r="J40" i="51"/>
  <c r="P38" i="51" s="1"/>
  <c r="F43" i="51"/>
  <c r="O41" i="51" s="1"/>
  <c r="F42" i="51"/>
  <c r="F41" i="51"/>
  <c r="O39" i="51" s="1"/>
  <c r="F40" i="51"/>
  <c r="O38" i="51" s="1"/>
  <c r="F39" i="51"/>
  <c r="O40" i="51" s="1"/>
  <c r="F33" i="51"/>
  <c r="O31" i="51" s="1"/>
  <c r="K27" i="50"/>
  <c r="K26" i="50"/>
  <c r="J39" i="51" s="1"/>
  <c r="P40" i="51" s="1"/>
  <c r="K19" i="50"/>
  <c r="I36" i="51" s="1"/>
  <c r="K15" i="50"/>
  <c r="G36" i="51" s="1"/>
  <c r="W12" i="50"/>
  <c r="I35" i="51" s="1"/>
  <c r="W8" i="50"/>
  <c r="G35" i="51" s="1"/>
  <c r="T12" i="50"/>
  <c r="I34" i="51" s="1"/>
  <c r="T8" i="50"/>
  <c r="G34" i="51" s="1"/>
  <c r="Q8" i="50"/>
  <c r="G33" i="51" s="1"/>
  <c r="N11" i="50"/>
  <c r="N12" i="50"/>
  <c r="I32" i="51" s="1"/>
  <c r="N9" i="50"/>
  <c r="F32" i="51" s="1"/>
  <c r="O30" i="51" s="1"/>
  <c r="N8" i="50"/>
  <c r="G32" i="51" s="1"/>
  <c r="K12" i="50"/>
  <c r="I31" i="51" s="1"/>
  <c r="K11" i="50"/>
  <c r="K9" i="50"/>
  <c r="F31" i="51" s="1"/>
  <c r="O32" i="51" s="1"/>
  <c r="K8" i="50"/>
  <c r="G31" i="51" s="1"/>
  <c r="Q12" i="50"/>
  <c r="I33" i="51" s="1"/>
  <c r="B40" i="50"/>
  <c r="B22" i="50"/>
  <c r="B13" i="50"/>
  <c r="V72" i="50" s="1"/>
  <c r="K18" i="50" s="1"/>
  <c r="K16" i="50"/>
  <c r="F36" i="51" s="1"/>
  <c r="O34" i="51" s="1"/>
  <c r="W11" i="50"/>
  <c r="W9" i="50"/>
  <c r="F35" i="51" s="1"/>
  <c r="O33" i="51" s="1"/>
  <c r="T11" i="50"/>
  <c r="T9" i="50"/>
  <c r="F34" i="51" s="1"/>
  <c r="Q11" i="50"/>
  <c r="Q9" i="50"/>
  <c r="D29" i="52"/>
  <c r="B33" i="52" s="1"/>
  <c r="E16" i="52"/>
  <c r="B22" i="52" s="1"/>
  <c r="E3" i="52"/>
  <c r="B9" i="52" s="1"/>
  <c r="D3" i="52"/>
  <c r="B7" i="52" s="1"/>
  <c r="D13" i="51"/>
  <c r="D8" i="51"/>
  <c r="A7" i="51"/>
  <c r="Q44" i="51"/>
  <c r="Q43" i="51"/>
  <c r="Q42" i="51"/>
  <c r="D43" i="51"/>
  <c r="Q41" i="51"/>
  <c r="Q40" i="51"/>
  <c r="D40" i="51"/>
  <c r="D39" i="51"/>
  <c r="Q36" i="51"/>
  <c r="Q35" i="51"/>
  <c r="P33" i="51"/>
  <c r="D36" i="51"/>
  <c r="Q34" i="51"/>
  <c r="P34" i="51"/>
  <c r="D35" i="51"/>
  <c r="Q33" i="51"/>
  <c r="P31" i="51"/>
  <c r="D34" i="51"/>
  <c r="Q32" i="51"/>
  <c r="P30" i="51"/>
  <c r="D33" i="51"/>
  <c r="P32" i="51"/>
  <c r="D32" i="51"/>
  <c r="D31" i="51"/>
  <c r="D12" i="51"/>
  <c r="L9" i="31"/>
  <c r="L8" i="31"/>
  <c r="F7" i="49" s="1"/>
  <c r="L7" i="31"/>
  <c r="L6" i="31"/>
  <c r="K5" i="31"/>
  <c r="L5" i="31"/>
  <c r="E2" i="31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D32" i="35"/>
  <c r="D33" i="35"/>
  <c r="D34" i="35"/>
  <c r="D35" i="35"/>
  <c r="D36" i="35"/>
  <c r="D37" i="35"/>
  <c r="D38" i="35"/>
  <c r="D39" i="35"/>
  <c r="D40" i="35"/>
  <c r="D41" i="35"/>
  <c r="D42" i="35"/>
  <c r="D43" i="35"/>
  <c r="D44" i="35"/>
  <c r="B32" i="35"/>
  <c r="D7" i="35"/>
  <c r="C7" i="35"/>
  <c r="C8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K3" i="31"/>
  <c r="L3" i="31"/>
  <c r="F5" i="49"/>
  <c r="K4" i="31"/>
  <c r="L4" i="31"/>
  <c r="D8" i="35"/>
  <c r="D9" i="35"/>
  <c r="D10" i="35"/>
  <c r="D11" i="35"/>
  <c r="D12" i="35"/>
  <c r="D13" i="35"/>
  <c r="D14" i="35"/>
  <c r="D15" i="35"/>
  <c r="D16" i="35"/>
  <c r="D17" i="35"/>
  <c r="D18" i="35"/>
  <c r="D19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C9" i="35"/>
  <c r="C10" i="35"/>
  <c r="C11" i="35"/>
  <c r="C12" i="35"/>
  <c r="C13" i="35"/>
  <c r="C14" i="35"/>
  <c r="C15" i="35"/>
  <c r="C16" i="35"/>
  <c r="C17" i="35"/>
  <c r="C18" i="35"/>
  <c r="C19" i="35"/>
  <c r="C3" i="52"/>
  <c r="B5" i="52" s="1"/>
  <c r="E29" i="52"/>
  <c r="B35" i="52" s="1"/>
  <c r="C67" i="50" l="1"/>
  <c r="B74" i="50"/>
  <c r="F28" i="51"/>
  <c r="D74" i="50"/>
  <c r="C93" i="50"/>
  <c r="J28" i="51"/>
  <c r="F11" i="51"/>
  <c r="F20" i="51"/>
  <c r="J27" i="51"/>
  <c r="B65" i="50"/>
  <c r="D72" i="50"/>
  <c r="C80" i="50"/>
  <c r="C91" i="50"/>
  <c r="D65" i="50"/>
  <c r="C74" i="50"/>
  <c r="B85" i="50"/>
  <c r="B61" i="50"/>
  <c r="B67" i="50"/>
  <c r="B93" i="50"/>
  <c r="J15" i="51"/>
  <c r="J23" i="51"/>
  <c r="F13" i="51"/>
  <c r="O11" i="51" s="1"/>
  <c r="D67" i="50"/>
  <c r="B87" i="50"/>
  <c r="D93" i="50"/>
  <c r="J24" i="51"/>
  <c r="C61" i="50"/>
  <c r="D61" i="50"/>
  <c r="B80" i="50"/>
  <c r="F17" i="51"/>
  <c r="F8" i="51"/>
  <c r="J12" i="51"/>
  <c r="J25" i="51"/>
  <c r="J21" i="51"/>
  <c r="P19" i="51" s="1"/>
  <c r="A83" i="50"/>
  <c r="A89" i="50" s="1"/>
  <c r="C29" i="52"/>
  <c r="B31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近鉄情報システム株式会社</author>
  </authors>
  <commentList>
    <comment ref="A3" authorId="0" shapeId="0" xr:uid="{00000000-0006-0000-0400-000001000000}">
      <text>
        <r>
          <rPr>
            <b/>
            <sz val="9"/>
            <color indexed="81"/>
            <rFont val="ＭＳ Ｐゴシック"/>
            <family val="2"/>
            <charset val="128"/>
          </rPr>
          <t>キャプテンは○付き数字に変更
例：
3→③</t>
        </r>
      </text>
    </comment>
  </commentList>
</comments>
</file>

<file path=xl/sharedStrings.xml><?xml version="1.0" encoding="utf-8"?>
<sst xmlns="http://schemas.openxmlformats.org/spreadsheetml/2006/main" count="832" uniqueCount="493">
  <si>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</si>
  <si>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</si>
  <si>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大会プログラムについて</t>
    <rPh sb="0" eb="2">
      <t>タイカイ</t>
    </rPh>
    <phoneticPr fontId="2"/>
  </si>
  <si>
    <t>組合せ及び会場の都合により開会式は実施致しません。</t>
    <rPh sb="0" eb="2">
      <t>クミアワ</t>
    </rPh>
    <rPh sb="3" eb="4">
      <t>オヨ</t>
    </rPh>
    <rPh sb="5" eb="7">
      <t>カイジョウ</t>
    </rPh>
    <rPh sb="8" eb="10">
      <t>ツゴウ</t>
    </rPh>
    <rPh sb="13" eb="15">
      <t>カイカイ</t>
    </rPh>
    <rPh sb="15" eb="16">
      <t>シキ</t>
    </rPh>
    <rPh sb="17" eb="19">
      <t>ジッシ</t>
    </rPh>
    <rPh sb="19" eb="20">
      <t>イタ</t>
    </rPh>
    <phoneticPr fontId="2"/>
  </si>
  <si>
    <t>学年</t>
    <rPh sb="0" eb="2">
      <t>ガクネン</t>
    </rPh>
    <phoneticPr fontId="2"/>
  </si>
  <si>
    <t>■</t>
    <phoneticPr fontId="2"/>
  </si>
  <si>
    <t>キックオフ</t>
    <phoneticPr fontId="2"/>
  </si>
  <si>
    <t>・</t>
    <phoneticPr fontId="2"/>
  </si>
  <si>
    <t>（兵庫県ラグビーフットボール協会会長）</t>
  </si>
  <si>
    <t>（兵庫県ラグビーフットボール協会理事長）</t>
  </si>
  <si>
    <t>（兵庫県ラグビースクール連盟会長）</t>
  </si>
  <si>
    <t>中村　孝治</t>
  </si>
  <si>
    <t>（兵庫県ラグビースクール連盟副会長）</t>
  </si>
  <si>
    <t>竹内　文幸</t>
  </si>
  <si>
    <t>（兵庫県ラグビースクール連盟副理事長）</t>
  </si>
  <si>
    <t>■試合用メンバー表データ</t>
    <rPh sb="1" eb="3">
      <t>シアイ</t>
    </rPh>
    <rPh sb="3" eb="4">
      <t>ヨウ</t>
    </rPh>
    <rPh sb="8" eb="9">
      <t>ヒョウ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</si>
  <si>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</si>
  <si>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</si>
  <si>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チーム名（合同のみ）</t>
    <rPh sb="3" eb="4">
      <t>メイ</t>
    </rPh>
    <rPh sb="5" eb="7">
      <t>ゴウドウ</t>
    </rPh>
    <phoneticPr fontId="2"/>
  </si>
  <si>
    <t>ポジション</t>
    <phoneticPr fontId="2"/>
  </si>
  <si>
    <t>PR</t>
  </si>
  <si>
    <t>HO</t>
  </si>
  <si>
    <t>LO</t>
  </si>
  <si>
    <t>SH</t>
  </si>
  <si>
    <t>SO</t>
  </si>
  <si>
    <t>WTB</t>
  </si>
  <si>
    <t>CTB</t>
  </si>
  <si>
    <t>FB</t>
  </si>
  <si>
    <t>■大会回数</t>
    <rPh sb="1" eb="3">
      <t>タイカイ</t>
    </rPh>
    <rPh sb="3" eb="5">
      <t>カイスウ</t>
    </rPh>
    <phoneticPr fontId="2"/>
  </si>
  <si>
    <t>スクール名</t>
    <rPh sb="4" eb="5">
      <t>メイ</t>
    </rPh>
    <phoneticPr fontId="2"/>
  </si>
  <si>
    <t>■試合日程</t>
    <rPh sb="1" eb="3">
      <t>シアイ</t>
    </rPh>
    <rPh sb="3" eb="5">
      <t>ニッテイ</t>
    </rPh>
    <phoneticPr fontId="2"/>
  </si>
  <si>
    <t>1日目</t>
    <rPh sb="1" eb="2">
      <t>ニチ</t>
    </rPh>
    <rPh sb="2" eb="3">
      <t>メ</t>
    </rPh>
    <phoneticPr fontId="2"/>
  </si>
  <si>
    <t>日にち</t>
    <rPh sb="0" eb="1">
      <t>ヒ</t>
    </rPh>
    <phoneticPr fontId="2"/>
  </si>
  <si>
    <t>開始時間</t>
    <rPh sb="0" eb="2">
      <t>カイシ</t>
    </rPh>
    <rPh sb="2" eb="4">
      <t>ジカン</t>
    </rPh>
    <phoneticPr fontId="2"/>
  </si>
  <si>
    <t>曜日</t>
    <rPh sb="0" eb="2">
      <t>ヨウビ</t>
    </rPh>
    <phoneticPr fontId="2"/>
  </si>
  <si>
    <t>試合スケジュール</t>
    <rPh sb="0" eb="2">
      <t>シアイ</t>
    </rPh>
    <phoneticPr fontId="2"/>
  </si>
  <si>
    <t>第1試合</t>
    <rPh sb="0" eb="1">
      <t>ダイ</t>
    </rPh>
    <rPh sb="2" eb="4">
      <t>シアイ</t>
    </rPh>
    <phoneticPr fontId="2"/>
  </si>
  <si>
    <t>第2試合</t>
    <rPh sb="0" eb="1">
      <t>ダイ</t>
    </rPh>
    <rPh sb="2" eb="4">
      <t>シアイ</t>
    </rPh>
    <phoneticPr fontId="2"/>
  </si>
  <si>
    <t>第3試合</t>
    <rPh sb="0" eb="1">
      <t>ダイ</t>
    </rPh>
    <rPh sb="2" eb="4">
      <t>シアイ</t>
    </rPh>
    <phoneticPr fontId="2"/>
  </si>
  <si>
    <t>第4試合</t>
    <rPh sb="0" eb="1">
      <t>ダイ</t>
    </rPh>
    <rPh sb="2" eb="4">
      <t>シアイ</t>
    </rPh>
    <phoneticPr fontId="2"/>
  </si>
  <si>
    <t>第5試合</t>
    <rPh sb="0" eb="1">
      <t>ダイ</t>
    </rPh>
    <rPh sb="2" eb="4">
      <t>シアイ</t>
    </rPh>
    <phoneticPr fontId="2"/>
  </si>
  <si>
    <t>第6試合</t>
    <rPh sb="0" eb="1">
      <t>ダイ</t>
    </rPh>
    <rPh sb="2" eb="4">
      <t>シアイ</t>
    </rPh>
    <phoneticPr fontId="2"/>
  </si>
  <si>
    <t>第7試合</t>
    <rPh sb="0" eb="1">
      <t>ダイ</t>
    </rPh>
    <rPh sb="2" eb="4">
      <t>シアイ</t>
    </rPh>
    <phoneticPr fontId="2"/>
  </si>
  <si>
    <t>第8試合</t>
    <rPh sb="0" eb="1">
      <t>ダイ</t>
    </rPh>
    <rPh sb="2" eb="4">
      <t>シアイ</t>
    </rPh>
    <phoneticPr fontId="2"/>
  </si>
  <si>
    <t>略称</t>
    <rPh sb="0" eb="2">
      <t>リャクショウ</t>
    </rPh>
    <phoneticPr fontId="2"/>
  </si>
  <si>
    <t>文字列</t>
    <rPh sb="0" eb="3">
      <t>モジレツ</t>
    </rPh>
    <phoneticPr fontId="2"/>
  </si>
  <si>
    <t>集合時間</t>
    <rPh sb="0" eb="2">
      <t>シュウゴウ</t>
    </rPh>
    <rPh sb="2" eb="4">
      <t>ジカン</t>
    </rPh>
    <phoneticPr fontId="2"/>
  </si>
  <si>
    <t>■名誉会長</t>
    <rPh sb="1" eb="3">
      <t>メイヨ</t>
    </rPh>
    <rPh sb="3" eb="5">
      <t>カイチョウ</t>
    </rPh>
    <phoneticPr fontId="2"/>
  </si>
  <si>
    <t>■会長</t>
    <rPh sb="1" eb="3">
      <t>カイチョウ</t>
    </rPh>
    <phoneticPr fontId="2"/>
  </si>
  <si>
    <t>■副会長1</t>
    <rPh sb="1" eb="4">
      <t>フクカイチョウ</t>
    </rPh>
    <phoneticPr fontId="2"/>
  </si>
  <si>
    <t>■副会長2</t>
    <rPh sb="1" eb="4">
      <t>フクカイチョウ</t>
    </rPh>
    <phoneticPr fontId="2"/>
  </si>
  <si>
    <t>■大会理事</t>
    <rPh sb="1" eb="3">
      <t>タイカイ</t>
    </rPh>
    <rPh sb="3" eb="5">
      <t>リジ</t>
    </rPh>
    <phoneticPr fontId="2"/>
  </si>
  <si>
    <t>■大会委員長</t>
    <rPh sb="1" eb="3">
      <t>タイカイ</t>
    </rPh>
    <rPh sb="3" eb="6">
      <t>イインチョウ</t>
    </rPh>
    <phoneticPr fontId="2"/>
  </si>
  <si>
    <t>遠藤　哲和</t>
    <phoneticPr fontId="2"/>
  </si>
  <si>
    <t>　　</t>
    <phoneticPr fontId="2"/>
  </si>
  <si>
    <t>森山　浩二</t>
    <phoneticPr fontId="2"/>
  </si>
  <si>
    <t>■大会副理事2</t>
    <rPh sb="1" eb="3">
      <t>タイカイ</t>
    </rPh>
    <rPh sb="3" eb="6">
      <t>フクリジ</t>
    </rPh>
    <phoneticPr fontId="2"/>
  </si>
  <si>
    <t>■大会役員</t>
    <rPh sb="1" eb="3">
      <t>タイカイ</t>
    </rPh>
    <rPh sb="3" eb="5">
      <t>ヤクイン</t>
    </rPh>
    <phoneticPr fontId="2"/>
  </si>
  <si>
    <t>●実行委員長</t>
    <rPh sb="1" eb="3">
      <t>ジッコウ</t>
    </rPh>
    <rPh sb="3" eb="6">
      <t>イインチョウ</t>
    </rPh>
    <phoneticPr fontId="2"/>
  </si>
  <si>
    <t>●実行副委員長1</t>
    <rPh sb="1" eb="3">
      <t>ジッコウ</t>
    </rPh>
    <rPh sb="3" eb="7">
      <t>フクイインチョウ</t>
    </rPh>
    <phoneticPr fontId="2"/>
  </si>
  <si>
    <t>●実行副委員長2</t>
    <rPh sb="1" eb="3">
      <t>ジッコウ</t>
    </rPh>
    <rPh sb="3" eb="7">
      <t>フクイインチョウ</t>
    </rPh>
    <phoneticPr fontId="2"/>
  </si>
  <si>
    <t>●総務委員2</t>
    <phoneticPr fontId="2"/>
  </si>
  <si>
    <t>●総務委員3</t>
    <phoneticPr fontId="2"/>
  </si>
  <si>
    <t>●総務委員4</t>
    <phoneticPr fontId="2"/>
  </si>
  <si>
    <t>●総務委員5</t>
    <phoneticPr fontId="2"/>
  </si>
  <si>
    <t>●総務委員6</t>
    <phoneticPr fontId="2"/>
  </si>
  <si>
    <t>　　　　</t>
    <phoneticPr fontId="2"/>
  </si>
  <si>
    <t>●記録委員2</t>
    <rPh sb="1" eb="3">
      <t>キロク</t>
    </rPh>
    <rPh sb="3" eb="5">
      <t>イイン</t>
    </rPh>
    <phoneticPr fontId="2"/>
  </si>
  <si>
    <t>●記録委員3</t>
    <rPh sb="1" eb="3">
      <t>キロク</t>
    </rPh>
    <rPh sb="3" eb="5">
      <t>イイン</t>
    </rPh>
    <phoneticPr fontId="2"/>
  </si>
  <si>
    <t>●記録委員4</t>
    <rPh sb="1" eb="3">
      <t>キロク</t>
    </rPh>
    <rPh sb="3" eb="5">
      <t>イイン</t>
    </rPh>
    <phoneticPr fontId="2"/>
  </si>
  <si>
    <t>●記録委員5</t>
    <rPh sb="1" eb="3">
      <t>キロク</t>
    </rPh>
    <rPh sb="3" eb="5">
      <t>イイン</t>
    </rPh>
    <phoneticPr fontId="2"/>
  </si>
  <si>
    <t>●記録委員6</t>
    <rPh sb="1" eb="3">
      <t>キロク</t>
    </rPh>
    <rPh sb="3" eb="5">
      <t>イイン</t>
    </rPh>
    <phoneticPr fontId="2"/>
  </si>
  <si>
    <t>●記録委員7</t>
    <rPh sb="1" eb="3">
      <t>キロク</t>
    </rPh>
    <rPh sb="3" eb="5">
      <t>イイン</t>
    </rPh>
    <phoneticPr fontId="2"/>
  </si>
  <si>
    <t>●記録委員8</t>
    <rPh sb="1" eb="3">
      <t>キロク</t>
    </rPh>
    <rPh sb="3" eb="5">
      <t>イイン</t>
    </rPh>
    <phoneticPr fontId="2"/>
  </si>
  <si>
    <t>●記録委員9</t>
    <rPh sb="1" eb="3">
      <t>キロク</t>
    </rPh>
    <rPh sb="3" eb="5">
      <t>イイン</t>
    </rPh>
    <phoneticPr fontId="2"/>
  </si>
  <si>
    <t>●記録委員10</t>
    <rPh sb="1" eb="3">
      <t>キロク</t>
    </rPh>
    <rPh sb="3" eb="5">
      <t>イイン</t>
    </rPh>
    <phoneticPr fontId="2"/>
  </si>
  <si>
    <t>●審判委員1</t>
    <rPh sb="1" eb="3">
      <t>シンパン</t>
    </rPh>
    <rPh sb="3" eb="5">
      <t>イイン</t>
    </rPh>
    <phoneticPr fontId="2"/>
  </si>
  <si>
    <t>●審判委員2</t>
    <rPh sb="1" eb="3">
      <t>シンパン</t>
    </rPh>
    <rPh sb="3" eb="5">
      <t>イイン</t>
    </rPh>
    <phoneticPr fontId="2"/>
  </si>
  <si>
    <t>●審判委員3</t>
    <rPh sb="1" eb="3">
      <t>シンパン</t>
    </rPh>
    <rPh sb="3" eb="5">
      <t>イイン</t>
    </rPh>
    <phoneticPr fontId="2"/>
  </si>
  <si>
    <t>●審判委員4</t>
    <rPh sb="1" eb="3">
      <t>シンパン</t>
    </rPh>
    <rPh sb="3" eb="5">
      <t>イイン</t>
    </rPh>
    <phoneticPr fontId="2"/>
  </si>
  <si>
    <t>●審判委員5</t>
    <rPh sb="1" eb="3">
      <t>シンパン</t>
    </rPh>
    <rPh sb="3" eb="5">
      <t>イイン</t>
    </rPh>
    <phoneticPr fontId="2"/>
  </si>
  <si>
    <t>●医務委員2</t>
    <rPh sb="1" eb="3">
      <t>イム</t>
    </rPh>
    <rPh sb="3" eb="5">
      <t>イイン</t>
    </rPh>
    <phoneticPr fontId="2"/>
  </si>
  <si>
    <t>●医務委員3</t>
    <rPh sb="1" eb="3">
      <t>イム</t>
    </rPh>
    <rPh sb="3" eb="5">
      <t>イイン</t>
    </rPh>
    <phoneticPr fontId="2"/>
  </si>
  <si>
    <t>●医務委員4</t>
    <rPh sb="1" eb="3">
      <t>イム</t>
    </rPh>
    <rPh sb="3" eb="5">
      <t>イイン</t>
    </rPh>
    <phoneticPr fontId="2"/>
  </si>
  <si>
    <t>●医務委員5</t>
    <rPh sb="1" eb="3">
      <t>イム</t>
    </rPh>
    <rPh sb="3" eb="5">
      <t>イイン</t>
    </rPh>
    <phoneticPr fontId="2"/>
  </si>
  <si>
    <t>●医務委員6</t>
    <rPh sb="1" eb="3">
      <t>イム</t>
    </rPh>
    <rPh sb="3" eb="5">
      <t>イイン</t>
    </rPh>
    <phoneticPr fontId="2"/>
  </si>
  <si>
    <t>●医務委員7</t>
    <rPh sb="1" eb="3">
      <t>イム</t>
    </rPh>
    <rPh sb="3" eb="5">
      <t>イイン</t>
    </rPh>
    <phoneticPr fontId="2"/>
  </si>
  <si>
    <t>●医務委員8</t>
    <rPh sb="1" eb="3">
      <t>イム</t>
    </rPh>
    <rPh sb="3" eb="5">
      <t>イイン</t>
    </rPh>
    <phoneticPr fontId="2"/>
  </si>
  <si>
    <t>●医務委員9</t>
    <rPh sb="1" eb="3">
      <t>イム</t>
    </rPh>
    <rPh sb="3" eb="5">
      <t>イイン</t>
    </rPh>
    <phoneticPr fontId="2"/>
  </si>
  <si>
    <t>●医務委員10</t>
    <rPh sb="1" eb="3">
      <t>イム</t>
    </rPh>
    <rPh sb="3" eb="5">
      <t>イイン</t>
    </rPh>
    <phoneticPr fontId="2"/>
  </si>
  <si>
    <t>■大会実行委員会</t>
    <rPh sb="1" eb="3">
      <t>タイカイ</t>
    </rPh>
    <rPh sb="3" eb="5">
      <t>ジッコウ</t>
    </rPh>
    <rPh sb="5" eb="7">
      <t>イイン</t>
    </rPh>
    <rPh sb="7" eb="8">
      <t>カイ</t>
    </rPh>
    <phoneticPr fontId="2"/>
  </si>
  <si>
    <t>山本　邦之</t>
  </si>
  <si>
    <t/>
  </si>
  <si>
    <t>常深　隼太郎</t>
  </si>
  <si>
    <t>北田　力</t>
  </si>
  <si>
    <t>向井　友一郎</t>
  </si>
  <si>
    <t>斉藤　正樹</t>
  </si>
  <si>
    <t>黒田　浩光</t>
  </si>
  <si>
    <t>丹家　明</t>
  </si>
  <si>
    <t>■試合</t>
    <rPh sb="1" eb="3">
      <t>シアイ</t>
    </rPh>
    <phoneticPr fontId="2"/>
  </si>
  <si>
    <t>第9試合</t>
    <rPh sb="0" eb="1">
      <t>ダイ</t>
    </rPh>
    <rPh sb="2" eb="4">
      <t>シアイ</t>
    </rPh>
    <phoneticPr fontId="2"/>
  </si>
  <si>
    <t>第10試合</t>
    <rPh sb="0" eb="1">
      <t>ダイ</t>
    </rPh>
    <rPh sb="3" eb="5">
      <t>シアイ</t>
    </rPh>
    <phoneticPr fontId="2"/>
  </si>
  <si>
    <t>第　　試合</t>
    <rPh sb="0" eb="1">
      <t>ダイ</t>
    </rPh>
    <rPh sb="3" eb="5">
      <t>シアイ</t>
    </rPh>
    <phoneticPr fontId="2"/>
  </si>
  <si>
    <t>中学/スクール名</t>
    <rPh sb="0" eb="2">
      <t>チュウガク</t>
    </rPh>
    <rPh sb="7" eb="8">
      <t>メイ</t>
    </rPh>
    <phoneticPr fontId="2"/>
  </si>
  <si>
    <t>正式名称</t>
    <rPh sb="0" eb="2">
      <t>セイシキ</t>
    </rPh>
    <rPh sb="2" eb="4">
      <t>メイショウ</t>
    </rPh>
    <phoneticPr fontId="2"/>
  </si>
  <si>
    <t>西神戸RS</t>
    <rPh sb="0" eb="1">
      <t>ニシ</t>
    </rPh>
    <rPh sb="1" eb="3">
      <t>コウベ</t>
    </rPh>
    <phoneticPr fontId="2"/>
  </si>
  <si>
    <t>芦屋RS</t>
    <rPh sb="0" eb="2">
      <t>アシヤ</t>
    </rPh>
    <phoneticPr fontId="2"/>
  </si>
  <si>
    <t>三田RCJ</t>
    <rPh sb="0" eb="2">
      <t>サンダ</t>
    </rPh>
    <phoneticPr fontId="2"/>
  </si>
  <si>
    <t>姫路RS</t>
    <rPh sb="0" eb="2">
      <t>ヒメジ</t>
    </rPh>
    <phoneticPr fontId="2"/>
  </si>
  <si>
    <t>兵庫県RS</t>
    <rPh sb="0" eb="3">
      <t>ヒョウゴケン</t>
    </rPh>
    <phoneticPr fontId="2"/>
  </si>
  <si>
    <t>宝塚RS</t>
    <rPh sb="0" eb="2">
      <t>タカラヅカ</t>
    </rPh>
    <phoneticPr fontId="2"/>
  </si>
  <si>
    <t>川西市RS</t>
    <rPh sb="0" eb="3">
      <t>カワニシシ</t>
    </rPh>
    <phoneticPr fontId="2"/>
  </si>
  <si>
    <t>伊丹RS</t>
    <rPh sb="0" eb="2">
      <t>イタミ</t>
    </rPh>
    <phoneticPr fontId="2"/>
  </si>
  <si>
    <t>尼崎RS</t>
    <rPh sb="0" eb="2">
      <t>アマガサキ</t>
    </rPh>
    <phoneticPr fontId="2"/>
  </si>
  <si>
    <t>芦屋ラグビースクール</t>
  </si>
  <si>
    <t>尼崎ラグビースクール</t>
  </si>
  <si>
    <t>伊丹ラグビースクール</t>
  </si>
  <si>
    <t>川西市ラグビースクール</t>
  </si>
  <si>
    <t>三田ラグビークラブジュニア</t>
  </si>
  <si>
    <t>宝塚ラグビースクール</t>
  </si>
  <si>
    <t>西神戸ラグビースクール</t>
  </si>
  <si>
    <t>姫路ラグビースクール</t>
  </si>
  <si>
    <t>兵庫県ラグビースクール</t>
  </si>
  <si>
    <t>※○○○1に代表（リーダー？）を入力する</t>
    <rPh sb="6" eb="8">
      <t>ダイヒョウ</t>
    </rPh>
    <rPh sb="16" eb="18">
      <t>ニュウリョク</t>
    </rPh>
    <phoneticPr fontId="2"/>
  </si>
  <si>
    <t>高学年</t>
    <rPh sb="0" eb="3">
      <t>コウガクネン</t>
    </rPh>
    <phoneticPr fontId="2"/>
  </si>
  <si>
    <t>第1試合DC</t>
    <rPh sb="0" eb="1">
      <t>ダイ</t>
    </rPh>
    <rPh sb="2" eb="4">
      <t>シアイ</t>
    </rPh>
    <phoneticPr fontId="2"/>
  </si>
  <si>
    <t>ハーフ時間</t>
    <rPh sb="3" eb="5">
      <t>ジカン</t>
    </rPh>
    <phoneticPr fontId="2"/>
  </si>
  <si>
    <t>20分ハーフ</t>
    <rPh sb="2" eb="3">
      <t>フン</t>
    </rPh>
    <phoneticPr fontId="2"/>
  </si>
  <si>
    <t>17分ハーフ</t>
    <rPh sb="2" eb="3">
      <t>フン</t>
    </rPh>
    <phoneticPr fontId="2"/>
  </si>
  <si>
    <t>15分ハーフ</t>
    <rPh sb="2" eb="3">
      <t>フン</t>
    </rPh>
    <phoneticPr fontId="2"/>
  </si>
  <si>
    <t>イレギュラー
サイクル時間</t>
    <phoneticPr fontId="2"/>
  </si>
  <si>
    <t>サイクル</t>
    <phoneticPr fontId="2"/>
  </si>
  <si>
    <t>第11試合</t>
    <rPh sb="0" eb="1">
      <t>ダイ</t>
    </rPh>
    <rPh sb="3" eb="5">
      <t>シアイ</t>
    </rPh>
    <phoneticPr fontId="2"/>
  </si>
  <si>
    <t>第12試合</t>
    <rPh sb="0" eb="1">
      <t>ダイ</t>
    </rPh>
    <rPh sb="3" eb="5">
      <t>シアイ</t>
    </rPh>
    <phoneticPr fontId="2"/>
  </si>
  <si>
    <t>第13試合</t>
    <rPh sb="0" eb="1">
      <t>ダイ</t>
    </rPh>
    <rPh sb="3" eb="5">
      <t>シアイ</t>
    </rPh>
    <phoneticPr fontId="2"/>
  </si>
  <si>
    <t>実施可能数</t>
    <rPh sb="0" eb="2">
      <t>ジッシ</t>
    </rPh>
    <rPh sb="2" eb="4">
      <t>カノウ</t>
    </rPh>
    <rPh sb="4" eb="5">
      <t>スウ</t>
    </rPh>
    <phoneticPr fontId="2"/>
  </si>
  <si>
    <t>8試合</t>
    <rPh sb="1" eb="3">
      <t>シアイ</t>
    </rPh>
    <phoneticPr fontId="2"/>
  </si>
  <si>
    <t>9試合</t>
    <rPh sb="1" eb="3">
      <t>シアイ</t>
    </rPh>
    <phoneticPr fontId="2"/>
  </si>
  <si>
    <t>10試合</t>
    <rPh sb="2" eb="4">
      <t>シアイ</t>
    </rPh>
    <phoneticPr fontId="2"/>
  </si>
  <si>
    <t>試合実施が可能な時間（片付考慮）</t>
    <rPh sb="0" eb="2">
      <t>シアイ</t>
    </rPh>
    <rPh sb="2" eb="4">
      <t>ジッシ</t>
    </rPh>
    <rPh sb="5" eb="7">
      <t>カノウ</t>
    </rPh>
    <rPh sb="8" eb="10">
      <t>ジカン</t>
    </rPh>
    <rPh sb="11" eb="13">
      <t>カタヅ</t>
    </rPh>
    <rPh sb="13" eb="15">
      <t>コウリョ</t>
    </rPh>
    <phoneticPr fontId="2"/>
  </si>
  <si>
    <t>試合実施が不可能な時間（片付考慮）</t>
    <rPh sb="0" eb="2">
      <t>シアイ</t>
    </rPh>
    <rPh sb="2" eb="4">
      <t>ジッシ</t>
    </rPh>
    <rPh sb="5" eb="8">
      <t>フカノウ</t>
    </rPh>
    <rPh sb="9" eb="11">
      <t>ジカン</t>
    </rPh>
    <rPh sb="12" eb="14">
      <t>カタヅ</t>
    </rPh>
    <rPh sb="14" eb="16">
      <t>コウリョ</t>
    </rPh>
    <phoneticPr fontId="2"/>
  </si>
  <si>
    <t>入力欄</t>
    <rPh sb="0" eb="2">
      <t>ニュウリョク</t>
    </rPh>
    <rPh sb="2" eb="3">
      <t>ラン</t>
    </rPh>
    <phoneticPr fontId="2"/>
  </si>
  <si>
    <t>←15分ハーフは↓を考慮するとこの試合が最終試合にするのが望ましい？</t>
    <rPh sb="3" eb="4">
      <t>フン</t>
    </rPh>
    <rPh sb="10" eb="12">
      <t>コウリョ</t>
    </rPh>
    <rPh sb="17" eb="19">
      <t>シアイ</t>
    </rPh>
    <rPh sb="20" eb="22">
      <t>サイシュウ</t>
    </rPh>
    <rPh sb="22" eb="24">
      <t>シアイ</t>
    </rPh>
    <rPh sb="29" eb="30">
      <t>ノゾ</t>
    </rPh>
    <phoneticPr fontId="2"/>
  </si>
  <si>
    <t>←15分ハーフは終了が15:25分なので15:50撤収は厳しい？</t>
    <rPh sb="3" eb="4">
      <t>フン</t>
    </rPh>
    <rPh sb="8" eb="10">
      <t>シュウリョウ</t>
    </rPh>
    <rPh sb="16" eb="17">
      <t>フン</t>
    </rPh>
    <rPh sb="25" eb="27">
      <t>テッシュウ</t>
    </rPh>
    <rPh sb="28" eb="29">
      <t>キビ</t>
    </rPh>
    <phoneticPr fontId="2"/>
  </si>
  <si>
    <t>■ルール年度</t>
    <rPh sb="4" eb="6">
      <t>ネンド</t>
    </rPh>
    <phoneticPr fontId="2"/>
  </si>
  <si>
    <t>※「試合用メンバー表」の保護パスワードは「hrsu」です</t>
    <rPh sb="2" eb="4">
      <t>シアイ</t>
    </rPh>
    <rPh sb="4" eb="5">
      <t>ヨウ</t>
    </rPh>
    <rPh sb="9" eb="10">
      <t>ヒョウ</t>
    </rPh>
    <rPh sb="12" eb="14">
      <t>ホゴ</t>
    </rPh>
    <phoneticPr fontId="2"/>
  </si>
  <si>
    <t>田中　康憲</t>
    <rPh sb="0" eb="2">
      <t>タナカ</t>
    </rPh>
    <rPh sb="3" eb="5">
      <t>ヤスノリ</t>
    </rPh>
    <phoneticPr fontId="2"/>
  </si>
  <si>
    <t>■時間計算A</t>
    <rPh sb="1" eb="3">
      <t>ジカン</t>
    </rPh>
    <rPh sb="3" eb="5">
      <t>ケイサン</t>
    </rPh>
    <phoneticPr fontId="2"/>
  </si>
  <si>
    <t>■時間計算B</t>
    <rPh sb="1" eb="3">
      <t>ジカン</t>
    </rPh>
    <rPh sb="3" eb="5">
      <t>ケイサン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</si>
  <si>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</si>
  <si>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</si>
  <si>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植田</t>
    <rPh sb="0" eb="2">
      <t>ウエダ</t>
    </rPh>
    <phoneticPr fontId="2"/>
  </si>
  <si>
    <t>上野</t>
    <rPh sb="0" eb="2">
      <t>ウエノ</t>
    </rPh>
    <phoneticPr fontId="2"/>
  </si>
  <si>
    <t>伍々</t>
    <rPh sb="0" eb="2">
      <t>ゴゴ</t>
    </rPh>
    <phoneticPr fontId="2"/>
  </si>
  <si>
    <t>小牧</t>
    <rPh sb="0" eb="2">
      <t>コマキ</t>
    </rPh>
    <phoneticPr fontId="2"/>
  </si>
  <si>
    <t>※1、2日目は50分サイクル、3日、4日目はイレギュラー</t>
    <rPh sb="4" eb="5">
      <t>ニチ</t>
    </rPh>
    <rPh sb="5" eb="6">
      <t>メ</t>
    </rPh>
    <rPh sb="9" eb="10">
      <t>フン</t>
    </rPh>
    <rPh sb="16" eb="17">
      <t>ニチ</t>
    </rPh>
    <rPh sb="19" eb="20">
      <t>ニチ</t>
    </rPh>
    <rPh sb="20" eb="21">
      <t>メ</t>
    </rPh>
    <phoneticPr fontId="2"/>
  </si>
  <si>
    <t>神戸RCU</t>
    <rPh sb="0" eb="2">
      <t>コウベ</t>
    </rPh>
    <phoneticPr fontId="2"/>
  </si>
  <si>
    <t>西宮ジュニアラグビークラブ</t>
    <phoneticPr fontId="2"/>
  </si>
  <si>
    <t>西宮JRC</t>
    <rPh sb="0" eb="2">
      <t>ニシノミヤ</t>
    </rPh>
    <phoneticPr fontId="2"/>
  </si>
  <si>
    <t>後藤</t>
    <rPh sb="0" eb="2">
      <t>ゴトウ</t>
    </rPh>
    <phoneticPr fontId="2"/>
  </si>
  <si>
    <t>■大会副委員長</t>
    <rPh sb="1" eb="3">
      <t>タイカイ</t>
    </rPh>
    <rPh sb="3" eb="4">
      <t>フク</t>
    </rPh>
    <rPh sb="4" eb="7">
      <t>イインチョウ</t>
    </rPh>
    <phoneticPr fontId="2"/>
  </si>
  <si>
    <t>神戸ラグビークラブユニオン</t>
    <phoneticPr fontId="2"/>
  </si>
  <si>
    <t>●競技委員2</t>
    <rPh sb="1" eb="3">
      <t>キョウギ</t>
    </rPh>
    <rPh sb="3" eb="5">
      <t>イイン</t>
    </rPh>
    <phoneticPr fontId="2"/>
  </si>
  <si>
    <t>●競技委員3</t>
    <rPh sb="1" eb="3">
      <t>キョウギ</t>
    </rPh>
    <rPh sb="3" eb="5">
      <t>イイン</t>
    </rPh>
    <phoneticPr fontId="2"/>
  </si>
  <si>
    <t>●競技委員4</t>
    <rPh sb="1" eb="3">
      <t>キョウギ</t>
    </rPh>
    <rPh sb="3" eb="5">
      <t>イイン</t>
    </rPh>
    <phoneticPr fontId="2"/>
  </si>
  <si>
    <t>●競技委員5</t>
    <rPh sb="1" eb="3">
      <t>キョウギ</t>
    </rPh>
    <rPh sb="3" eb="5">
      <t>イイン</t>
    </rPh>
    <phoneticPr fontId="2"/>
  </si>
  <si>
    <t>●競技委員6</t>
    <rPh sb="1" eb="3">
      <t>キョウギ</t>
    </rPh>
    <rPh sb="3" eb="5">
      <t>イイン</t>
    </rPh>
    <phoneticPr fontId="2"/>
  </si>
  <si>
    <t>●競技委員7</t>
    <rPh sb="1" eb="3">
      <t>キョウギ</t>
    </rPh>
    <rPh sb="3" eb="5">
      <t>イイン</t>
    </rPh>
    <phoneticPr fontId="2"/>
  </si>
  <si>
    <t>●競技委員8</t>
    <rPh sb="1" eb="3">
      <t>キョウギ</t>
    </rPh>
    <rPh sb="3" eb="5">
      <t>イイン</t>
    </rPh>
    <phoneticPr fontId="2"/>
  </si>
  <si>
    <t>●競技委員9</t>
    <rPh sb="1" eb="3">
      <t>キョウギ</t>
    </rPh>
    <rPh sb="3" eb="5">
      <t>イイン</t>
    </rPh>
    <phoneticPr fontId="2"/>
  </si>
  <si>
    <t>●競技委員10</t>
    <rPh sb="1" eb="3">
      <t>キョウギ</t>
    </rPh>
    <rPh sb="3" eb="5">
      <t>イイン</t>
    </rPh>
    <phoneticPr fontId="2"/>
  </si>
  <si>
    <t>八十嶋　仁</t>
    <rPh sb="0" eb="3">
      <t>ヤソジマ</t>
    </rPh>
    <rPh sb="4" eb="5">
      <t>ヒトシ</t>
    </rPh>
    <phoneticPr fontId="2"/>
  </si>
  <si>
    <t>明石加古川ラグビークラブ</t>
    <rPh sb="2" eb="5">
      <t>カコガワ</t>
    </rPh>
    <phoneticPr fontId="2"/>
  </si>
  <si>
    <t>明石加古川RC</t>
    <rPh sb="0" eb="2">
      <t>アカシ</t>
    </rPh>
    <rPh sb="2" eb="5">
      <t>カコガワ</t>
    </rPh>
    <phoneticPr fontId="2"/>
  </si>
  <si>
    <t>播州ラクビークラブ</t>
    <rPh sb="0" eb="2">
      <t>バンシュウ</t>
    </rPh>
    <phoneticPr fontId="2"/>
  </si>
  <si>
    <t>神戸ファストジャイロジュニア</t>
    <phoneticPr fontId="2"/>
  </si>
  <si>
    <t>播州RC</t>
    <rPh sb="0" eb="2">
      <t>バンシュウ</t>
    </rPh>
    <phoneticPr fontId="2"/>
  </si>
  <si>
    <t>神戸FSJ</t>
    <rPh sb="0" eb="2">
      <t>コウベ</t>
    </rPh>
    <phoneticPr fontId="2"/>
  </si>
  <si>
    <t>渡辺</t>
    <rPh sb="0" eb="2">
      <t>ワタナベ</t>
    </rPh>
    <phoneticPr fontId="2"/>
  </si>
  <si>
    <t>高野</t>
    <rPh sb="0" eb="2">
      <t>タカノ</t>
    </rPh>
    <phoneticPr fontId="2"/>
  </si>
  <si>
    <t>百合野</t>
    <rPh sb="0" eb="3">
      <t>ユリノ</t>
    </rPh>
    <phoneticPr fontId="2"/>
  </si>
  <si>
    <t>合同</t>
    <rPh sb="0" eb="2">
      <t>ゴウドウ</t>
    </rPh>
    <phoneticPr fontId="2"/>
  </si>
  <si>
    <t>姫路RS＋播州RC</t>
    <rPh sb="0" eb="2">
      <t>ヒメジ</t>
    </rPh>
    <rPh sb="5" eb="7">
      <t>バンシュウ</t>
    </rPh>
    <phoneticPr fontId="2"/>
  </si>
  <si>
    <t>合同 (姫路RS＋播州RC)</t>
    <rPh sb="0" eb="2">
      <t>ゴウドウ</t>
    </rPh>
    <rPh sb="4" eb="6">
      <t>ヒメジ</t>
    </rPh>
    <rPh sb="9" eb="11">
      <t>バンシュウ</t>
    </rPh>
    <phoneticPr fontId="2"/>
  </si>
  <si>
    <t>鈴木　啓成</t>
    <rPh sb="0" eb="2">
      <t>スズキ</t>
    </rPh>
    <rPh sb="3" eb="5">
      <t>ケイセイ</t>
    </rPh>
    <phoneticPr fontId="2"/>
  </si>
  <si>
    <t>岡田　文明　</t>
    <rPh sb="0" eb="2">
      <t>オカダ</t>
    </rPh>
    <rPh sb="3" eb="5">
      <t>フミアキ</t>
    </rPh>
    <phoneticPr fontId="2"/>
  </si>
  <si>
    <t>《チャンピオンシップトーナメント》</t>
    <phoneticPr fontId="2"/>
  </si>
  <si>
    <t>《プレートトーナメント》</t>
    <phoneticPr fontId="2"/>
  </si>
  <si>
    <t>姫路</t>
    <rPh sb="0" eb="2">
      <t>ヒメジ</t>
    </rPh>
    <phoneticPr fontId="2"/>
  </si>
  <si>
    <t>3日目</t>
    <rPh sb="1" eb="3">
      <t>カメ</t>
    </rPh>
    <phoneticPr fontId="2"/>
  </si>
  <si>
    <t>日岡山</t>
    <rPh sb="0" eb="3">
      <t>ヒオカヤマ</t>
    </rPh>
    <phoneticPr fontId="2"/>
  </si>
  <si>
    <t>灘浜</t>
    <rPh sb="0" eb="2">
      <t>ナダハマ</t>
    </rPh>
    <phoneticPr fontId="2"/>
  </si>
  <si>
    <t>4日目</t>
    <rPh sb="1" eb="3">
      <t>カメ</t>
    </rPh>
    <phoneticPr fontId="2"/>
  </si>
  <si>
    <t>（日）</t>
    <rPh sb="1" eb="2">
      <t>ヒ</t>
    </rPh>
    <phoneticPr fontId="2"/>
  </si>
  <si>
    <t>三木防災</t>
    <rPh sb="0" eb="4">
      <t>ミキボウサイ</t>
    </rPh>
    <phoneticPr fontId="2"/>
  </si>
  <si>
    <t>今堀</t>
    <rPh sb="0" eb="2">
      <t>イマホリ</t>
    </rPh>
    <phoneticPr fontId="2"/>
  </si>
  <si>
    <t>八木</t>
    <rPh sb="0" eb="2">
      <t>ヤギ</t>
    </rPh>
    <phoneticPr fontId="2"/>
  </si>
  <si>
    <t>小倉</t>
    <rPh sb="0" eb="2">
      <t>オグラ</t>
    </rPh>
    <phoneticPr fontId="2"/>
  </si>
  <si>
    <t>姫路市立球技ｽﾎﾟｰﾂｾﾝﾀｰ</t>
    <rPh sb="0" eb="2">
      <t>ヒメジ</t>
    </rPh>
    <rPh sb="2" eb="4">
      <t>シリツ</t>
    </rPh>
    <rPh sb="4" eb="6">
      <t>キュウギ</t>
    </rPh>
    <phoneticPr fontId="2"/>
  </si>
  <si>
    <t>日岡山G</t>
    <rPh sb="0" eb="3">
      <t>ヒオカヤマ</t>
    </rPh>
    <phoneticPr fontId="2"/>
  </si>
  <si>
    <t>三木防災G</t>
    <rPh sb="0" eb="4">
      <t>ミキボウサイ</t>
    </rPh>
    <phoneticPr fontId="2"/>
  </si>
  <si>
    <t>宝塚雲雀丘G</t>
    <rPh sb="0" eb="2">
      <t>タカラヅカ</t>
    </rPh>
    <rPh sb="2" eb="5">
      <t>ヒバリガオカ</t>
    </rPh>
    <phoneticPr fontId="2"/>
  </si>
  <si>
    <t>低学年</t>
    <rPh sb="0" eb="3">
      <t>テイガクネン</t>
    </rPh>
    <phoneticPr fontId="2"/>
  </si>
  <si>
    <t>雲雀丘</t>
    <rPh sb="0" eb="3">
      <t>ヒバリガオカ</t>
    </rPh>
    <phoneticPr fontId="2"/>
  </si>
  <si>
    <t>5日目</t>
    <rPh sb="1" eb="3">
      <t>カメ</t>
    </rPh>
    <phoneticPr fontId="2"/>
  </si>
  <si>
    <t>駐車場</t>
    <rPh sb="0" eb="3">
      <t>チュウシャジョウ</t>
    </rPh>
    <phoneticPr fontId="2"/>
  </si>
  <si>
    <t>大会実行委員・中学生委員は第1試合開始の30分前にﾌﾞﾘｰﾌｨﾝｸﾞを行います。</t>
    <rPh sb="13" eb="14">
      <t>ダイ</t>
    </rPh>
    <rPh sb="15" eb="17">
      <t>シアイ</t>
    </rPh>
    <rPh sb="17" eb="19">
      <t>カイシ</t>
    </rPh>
    <rPh sb="22" eb="23">
      <t>フン</t>
    </rPh>
    <rPh sb="23" eb="24">
      <t>マエ</t>
    </rPh>
    <rPh sb="35" eb="36">
      <t>オコナ</t>
    </rPh>
    <phoneticPr fontId="2"/>
  </si>
  <si>
    <t>※脳震盪、骨折等ドクター介入が必要な場合は時間を止め選手救護に勤める</t>
    <phoneticPr fontId="2"/>
  </si>
  <si>
    <t>レフリーの判断によりやむを得ずカードが出された場合は以下の通りとする</t>
    <phoneticPr fontId="2"/>
  </si>
  <si>
    <t>イエローカード：試合時間の1/4の時間退場処分（２０分ハーフで５分間のシンビン）</t>
  </si>
  <si>
    <t>レッドーカード：退場処分（該当選手の競技復帰は認めない）</t>
  </si>
  <si>
    <t>※レッドガード該当チーム：イエローカード同様試合時間の1/4の時間経過後代わりの選手投入を認める</t>
    <phoneticPr fontId="2"/>
  </si>
  <si>
    <t>　代わりのメンバーが居ないチームは戦術交代した選手可</t>
    <phoneticPr fontId="2"/>
  </si>
  <si>
    <t>リザーブメンバーが無くレッドカードが出されたチームは特例として該当選手の復帰を認める</t>
    <phoneticPr fontId="2"/>
  </si>
  <si>
    <t>カードが出た選手の処遇に関しては試合後専門委員会で協議を行う</t>
  </si>
  <si>
    <t>イエロー、レッドカードについて</t>
    <phoneticPr fontId="2"/>
  </si>
  <si>
    <t>試合時間について</t>
    <phoneticPr fontId="2"/>
  </si>
  <si>
    <t>選手交代について</t>
    <phoneticPr fontId="2"/>
  </si>
  <si>
    <t>確認事項</t>
    <rPh sb="0" eb="2">
      <t>カクニン</t>
    </rPh>
    <phoneticPr fontId="2"/>
  </si>
  <si>
    <t>決勝トーナメント組合せ</t>
  </si>
  <si>
    <t>参加チーム</t>
  </si>
  <si>
    <t>単独</t>
  </si>
  <si>
    <t>【芦屋ＲＳ】</t>
  </si>
  <si>
    <t>【尼崎ＲＳ】</t>
  </si>
  <si>
    <t>【伊丹ＲＳ】</t>
  </si>
  <si>
    <t>【川西市ＲＳ】</t>
  </si>
  <si>
    <t>【神戸ＲＣＵ】</t>
  </si>
  <si>
    <t>【三田ＲＣＪ】</t>
  </si>
  <si>
    <t>【宝塚ＲＳ】</t>
  </si>
  <si>
    <t>【西宮ＪＲＣ】</t>
  </si>
  <si>
    <t>【西神戸ＲＳ】</t>
  </si>
  <si>
    <t>【兵庫県ＲＳ】</t>
  </si>
  <si>
    <t>【姫路ＲＳ】</t>
    <rPh sb="1" eb="3">
      <t>ヒメジ</t>
    </rPh>
    <phoneticPr fontId="2"/>
  </si>
  <si>
    <t>合同</t>
  </si>
  <si>
    <t>【ＲＳ合同】</t>
    <phoneticPr fontId="2"/>
  </si>
  <si>
    <t>（甲子園RS＋播州ＲＣ）</t>
    <phoneticPr fontId="2"/>
  </si>
  <si>
    <t>対</t>
  </si>
  <si>
    <t>プール戦（予選リーグ）</t>
  </si>
  <si>
    <t>Ａプール　（３チーム）</t>
  </si>
  <si>
    <t>【Ａ　　１】</t>
  </si>
  <si>
    <t>【Ａ　　２】</t>
  </si>
  <si>
    <t>【Ａ　　３】</t>
  </si>
  <si>
    <t>【Ｂ　１】</t>
  </si>
  <si>
    <t>【Ｂ　２】</t>
  </si>
  <si>
    <t>【Ｂ　３】</t>
  </si>
  <si>
    <t>＊各試合後に３位及び優勝・準優勝の表彰を行います。</t>
  </si>
  <si>
    <t>【Ｃ　１】</t>
  </si>
  <si>
    <t>【Ｃ　２】</t>
  </si>
  <si>
    <t>【Ｃ　３】</t>
  </si>
  <si>
    <r>
      <t>プ ー ル 戦 組 合 せ</t>
    </r>
    <r>
      <rPr>
        <sz val="16"/>
        <rFont val="ＭＳ Ｐゴシック"/>
        <family val="2"/>
        <charset val="128"/>
      </rPr>
      <t>　　　（予選リーグ）</t>
    </r>
  </si>
  <si>
    <t>各　決　勝　トーナメント</t>
    <phoneticPr fontId="2"/>
  </si>
  <si>
    <t>最終順位</t>
    <rPh sb="0" eb="4">
      <t>サイシュウジュンイ</t>
    </rPh>
    <phoneticPr fontId="2"/>
  </si>
  <si>
    <t>A2</t>
    <phoneticPr fontId="2"/>
  </si>
  <si>
    <t>B1</t>
    <phoneticPr fontId="2"/>
  </si>
  <si>
    <t>B3</t>
    <phoneticPr fontId="2"/>
  </si>
  <si>
    <t>C1</t>
    <phoneticPr fontId="2"/>
  </si>
  <si>
    <t>C3</t>
    <phoneticPr fontId="2"/>
  </si>
  <si>
    <t>A3</t>
    <phoneticPr fontId="2"/>
  </si>
  <si>
    <t>B2</t>
    <phoneticPr fontId="2"/>
  </si>
  <si>
    <t>B4</t>
    <phoneticPr fontId="2"/>
  </si>
  <si>
    <t>C2</t>
    <phoneticPr fontId="2"/>
  </si>
  <si>
    <t>C4</t>
    <phoneticPr fontId="2"/>
  </si>
  <si>
    <t>Ａ１位</t>
  </si>
  <si>
    <t>Ｂ１位</t>
  </si>
  <si>
    <t>Ｃ１位</t>
  </si>
  <si>
    <t>プレートトーナメント</t>
  </si>
  <si>
    <t>A1</t>
    <phoneticPr fontId="2"/>
  </si>
  <si>
    <t>Ａ２位</t>
  </si>
  <si>
    <t>Ｂ２位</t>
  </si>
  <si>
    <t>Ｃ２位</t>
  </si>
  <si>
    <t>※Exhibition Match</t>
    <phoneticPr fontId="2"/>
  </si>
  <si>
    <t>駐車場係時間</t>
    <rPh sb="0" eb="3">
      <t>チュウシャジョウ</t>
    </rPh>
    <rPh sb="3" eb="4">
      <t>カカリ</t>
    </rPh>
    <rPh sb="4" eb="6">
      <t>ジカン</t>
    </rPh>
    <phoneticPr fontId="2"/>
  </si>
  <si>
    <t>ドレスチェック</t>
  </si>
  <si>
    <t>対　　　　　戦</t>
  </si>
  <si>
    <t>準備
片付け</t>
  </si>
  <si>
    <t>ﾚﾌﾘｰ</t>
  </si>
  <si>
    <t>タッチジャッジ</t>
  </si>
  <si>
    <t>～</t>
    <phoneticPr fontId="2"/>
  </si>
  <si>
    <t>第１試合</t>
  </si>
  <si>
    <t>第２試合</t>
  </si>
  <si>
    <t>第３試合</t>
  </si>
  <si>
    <t>第４試合</t>
  </si>
  <si>
    <t>第５試合</t>
  </si>
  <si>
    <t>第６試合</t>
  </si>
  <si>
    <t>対</t>
    <rPh sb="0" eb="1">
      <t>タイ</t>
    </rPh>
    <phoneticPr fontId="2"/>
  </si>
  <si>
    <t>第1試合</t>
  </si>
  <si>
    <t>第2試合</t>
  </si>
  <si>
    <t>第3試合</t>
  </si>
  <si>
    <t>第4試合</t>
  </si>
  <si>
    <t>第5試合</t>
  </si>
  <si>
    <t>14チーム　（　単独12 ／ 合同1　）</t>
    <phoneticPr fontId="2"/>
  </si>
  <si>
    <t>計１３チーム</t>
    <rPh sb="0" eb="1">
      <t>ケイ</t>
    </rPh>
    <phoneticPr fontId="2"/>
  </si>
  <si>
    <t>Ｂプール　（３チーム）</t>
    <phoneticPr fontId="2"/>
  </si>
  <si>
    <t>Ｃプール　（３チーム）</t>
    <phoneticPr fontId="2"/>
  </si>
  <si>
    <t>Aプール</t>
  </si>
  <si>
    <t>勝　　　敗</t>
  </si>
  <si>
    <t>順　　位</t>
  </si>
  <si>
    <t>Bプール</t>
    <phoneticPr fontId="2"/>
  </si>
  <si>
    <t>Cプール</t>
    <phoneticPr fontId="2"/>
  </si>
  <si>
    <t>※春季大会優勝チームは決勝トーナメントから参加</t>
    <rPh sb="1" eb="5">
      <t>シュンキタイカイ</t>
    </rPh>
    <rPh sb="5" eb="7">
      <t>ユウショウ</t>
    </rPh>
    <rPh sb="11" eb="13">
      <t>ケッショウ</t>
    </rPh>
    <rPh sb="21" eb="23">
      <t>サンカ</t>
    </rPh>
    <phoneticPr fontId="2"/>
  </si>
  <si>
    <t>【Ａ　　４】</t>
    <phoneticPr fontId="2"/>
  </si>
  <si>
    <t>【Ｂ　４】</t>
    <phoneticPr fontId="2"/>
  </si>
  <si>
    <t>【Ｃ　４】</t>
    <phoneticPr fontId="2"/>
  </si>
  <si>
    <t>A4</t>
    <phoneticPr fontId="2"/>
  </si>
  <si>
    <t>春季優勝</t>
    <rPh sb="0" eb="2">
      <t>シュンキ</t>
    </rPh>
    <rPh sb="2" eb="4">
      <t>ユウショウ</t>
    </rPh>
    <phoneticPr fontId="2"/>
  </si>
  <si>
    <t>チャンピオンシップトーナメント</t>
    <phoneticPr fontId="2"/>
  </si>
  <si>
    <t>3位最多得点</t>
    <rPh sb="1" eb="2">
      <t>イ</t>
    </rPh>
    <rPh sb="2" eb="4">
      <t>サイタ</t>
    </rPh>
    <rPh sb="4" eb="6">
      <t>トクテン</t>
    </rPh>
    <phoneticPr fontId="2"/>
  </si>
  <si>
    <t>９位　１０位　決定戦</t>
    <rPh sb="1" eb="2">
      <t>イ</t>
    </rPh>
    <rPh sb="5" eb="6">
      <t>イ</t>
    </rPh>
    <rPh sb="7" eb="9">
      <t>ケッテイ</t>
    </rPh>
    <rPh sb="9" eb="10">
      <t>セン</t>
    </rPh>
    <phoneticPr fontId="2"/>
  </si>
  <si>
    <t>１１位以下順位決定戦</t>
    <rPh sb="2" eb="3">
      <t>イ</t>
    </rPh>
    <rPh sb="3" eb="5">
      <t>イカ</t>
    </rPh>
    <rPh sb="5" eb="7">
      <t>ジュンイ</t>
    </rPh>
    <rPh sb="7" eb="10">
      <t>ケッテイセン</t>
    </rPh>
    <phoneticPr fontId="2"/>
  </si>
  <si>
    <t>ｸﾞﾙｰﾌﾟ３位</t>
    <phoneticPr fontId="2"/>
  </si>
  <si>
    <t>CS3位決</t>
    <rPh sb="3" eb="4">
      <t>イ</t>
    </rPh>
    <rPh sb="4" eb="5">
      <t>ケツ</t>
    </rPh>
    <phoneticPr fontId="2"/>
  </si>
  <si>
    <t>CS決勝</t>
    <rPh sb="2" eb="4">
      <t>ケッショウ</t>
    </rPh>
    <phoneticPr fontId="2"/>
  </si>
  <si>
    <t>9位決</t>
    <rPh sb="1" eb="2">
      <t>イ</t>
    </rPh>
    <rPh sb="2" eb="3">
      <t>ケツ</t>
    </rPh>
    <phoneticPr fontId="2"/>
  </si>
  <si>
    <t>11位決</t>
    <phoneticPr fontId="2"/>
  </si>
  <si>
    <t>5位決</t>
    <rPh sb="1" eb="2">
      <t>イ</t>
    </rPh>
    <rPh sb="2" eb="3">
      <t>ケツ</t>
    </rPh>
    <phoneticPr fontId="2"/>
  </si>
  <si>
    <t>7位決</t>
    <rPh sb="1" eb="2">
      <t>イ</t>
    </rPh>
    <rPh sb="2" eb="3">
      <t>ケツ</t>
    </rPh>
    <phoneticPr fontId="2"/>
  </si>
  <si>
    <t>13位決</t>
    <rPh sb="2" eb="3">
      <t>イ</t>
    </rPh>
    <rPh sb="3" eb="4">
      <t>ケツ</t>
    </rPh>
    <phoneticPr fontId="2"/>
  </si>
  <si>
    <t>参加チーム　合計１４チーム</t>
    <phoneticPr fontId="2"/>
  </si>
  <si>
    <t>単独（12チーム）</t>
    <phoneticPr fontId="2"/>
  </si>
  <si>
    <t>三田RCJ／宝塚RS／西神戸RS／西宮JRC／兵庫県RS／姫路RS</t>
    <phoneticPr fontId="2"/>
  </si>
  <si>
    <t>合同（1チーム）</t>
    <phoneticPr fontId="2"/>
  </si>
  <si>
    <t>プール戦結果をもとに、各順位の決勝トーナメントを実施</t>
    <phoneticPr fontId="2"/>
  </si>
  <si>
    <t>WORLD　RUGBY発行競技規則ならびに財団法人日本ラグビーフットボール協会制定の</t>
    <phoneticPr fontId="2"/>
  </si>
  <si>
    <t>秋季大会実施方法</t>
    <rPh sb="0" eb="2">
      <t>シュウキ</t>
    </rPh>
    <phoneticPr fontId="2"/>
  </si>
  <si>
    <t>※春大会優勝チームは決勝トーナメントより参加（全国大会出場予定の為）</t>
    <phoneticPr fontId="2"/>
  </si>
  <si>
    <t>３グループ（４チームごと）のプール戦（リーグ）を実施</t>
    <rPh sb="24" eb="26">
      <t>ジッシ</t>
    </rPh>
    <phoneticPr fontId="2"/>
  </si>
  <si>
    <t>プール戦２位の３チームとプール戦３位最多得点チームの計４チームでのトーナメント</t>
    <rPh sb="26" eb="27">
      <t>ケイ</t>
    </rPh>
    <phoneticPr fontId="2"/>
  </si>
  <si>
    <t>プール戦１位の３チームと春季大会優勝チームの計４チームでのトーナメント戦</t>
    <rPh sb="22" eb="23">
      <t>ケイ</t>
    </rPh>
    <phoneticPr fontId="2"/>
  </si>
  <si>
    <t>《順位決定戦》</t>
    <phoneticPr fontId="2"/>
  </si>
  <si>
    <t>プレートトーナメントに進出したチームを除いた、残り２チームで９位、１０位決定戦</t>
    <rPh sb="19" eb="20">
      <t>ノゾ</t>
    </rPh>
    <phoneticPr fontId="2"/>
  </si>
  <si>
    <t>プール戦４位の３チームで順位決定戦</t>
    <phoneticPr fontId="2"/>
  </si>
  <si>
    <t>①勝ち点制（勝利4点　敗戦0点　引き分け２点</t>
    <phoneticPr fontId="2"/>
  </si>
  <si>
    <t>プール戦順位決定方法</t>
    <phoneticPr fontId="2"/>
  </si>
  <si>
    <t>③上記が全て同じな場合は抽選とする</t>
    <phoneticPr fontId="2"/>
  </si>
  <si>
    <t>決勝トーナメントで同点の場合は、①当該チームのトライ数　／　②抽選　の準で次戦への進出を決定する。</t>
    <phoneticPr fontId="2"/>
  </si>
  <si>
    <t>トーナメント順位決定方法</t>
    <phoneticPr fontId="2"/>
  </si>
  <si>
    <t>選手交代は人数制限をしない。</t>
    <phoneticPr fontId="2"/>
  </si>
  <si>
    <t>既定の選手交代用紙を使用し、第３ARに申請を行う事</t>
    <rPh sb="0" eb="2">
      <t>キテイ</t>
    </rPh>
    <rPh sb="3" eb="9">
      <t>センシュコウタイヨウシ</t>
    </rPh>
    <rPh sb="10" eb="12">
      <t>シヨウ</t>
    </rPh>
    <rPh sb="14" eb="15">
      <t>ダイ</t>
    </rPh>
    <rPh sb="19" eb="21">
      <t>シンセイ</t>
    </rPh>
    <rPh sb="22" eb="23">
      <t>オコナ</t>
    </rPh>
    <rPh sb="24" eb="25">
      <t>コト</t>
    </rPh>
    <phoneticPr fontId="2"/>
  </si>
  <si>
    <t>最新ジュニア・ラグビー規則に準ずる</t>
    <phoneticPr fontId="2"/>
  </si>
  <si>
    <t>３位決定戦・決勝戦での同点の場合、双方３位・優勝とする</t>
    <phoneticPr fontId="2"/>
  </si>
  <si>
    <t>負傷時の交代はリザーブ選手からの交代を優先するが、いなくなった場合は</t>
    <phoneticPr fontId="2"/>
  </si>
  <si>
    <t>上記により時間止める場合は第３ARより本部へ報告する　（本部より該当チームへ連絡）</t>
    <phoneticPr fontId="2"/>
  </si>
  <si>
    <t>ビブスは各チームで準備する。（感染防止のため）</t>
    <phoneticPr fontId="2"/>
  </si>
  <si>
    <t>選手の登録に関して</t>
    <rPh sb="0" eb="2">
      <t>センシュ</t>
    </rPh>
    <rPh sb="3" eb="5">
      <t>トウロク</t>
    </rPh>
    <rPh sb="6" eb="7">
      <t>カン</t>
    </rPh>
    <phoneticPr fontId="2"/>
  </si>
  <si>
    <t>ドレスチェックに関して</t>
    <rPh sb="8" eb="9">
      <t>カン</t>
    </rPh>
    <phoneticPr fontId="2"/>
  </si>
  <si>
    <t>スクラムに関して</t>
    <rPh sb="5" eb="6">
      <t>カン</t>
    </rPh>
    <phoneticPr fontId="2"/>
  </si>
  <si>
    <t>大会役員集合時間、グラウンド準備に関して</t>
    <rPh sb="0" eb="4">
      <t>タイカイヤクイン</t>
    </rPh>
    <rPh sb="4" eb="8">
      <t>シュウゴウジカン</t>
    </rPh>
    <rPh sb="14" eb="16">
      <t>ジュンビ</t>
    </rPh>
    <rPh sb="17" eb="18">
      <t>カン</t>
    </rPh>
    <phoneticPr fontId="2"/>
  </si>
  <si>
    <t>駐車場に関して</t>
    <rPh sb="0" eb="3">
      <t>チュウシャジョウ</t>
    </rPh>
    <rPh sb="4" eb="5">
      <t>カン</t>
    </rPh>
    <phoneticPr fontId="2"/>
  </si>
  <si>
    <t>記載された入退場時間を厳守すること。駐車券の無い車または記載された時間以外は周辺の</t>
    <phoneticPr fontId="2"/>
  </si>
  <si>
    <t>駐車場係は、割当表に基づき担当チームが順次担当する。（各チーム１名以上）</t>
    <rPh sb="3" eb="4">
      <t>カカリ</t>
    </rPh>
    <rPh sb="33" eb="35">
      <t>イジョウ</t>
    </rPh>
    <phoneticPr fontId="2"/>
  </si>
  <si>
    <t>（例）・路上駐停車禁止　・指定場所乗降厳守　・違反駐車券使用禁止（コピー使用・委員名乗り使用）</t>
    <phoneticPr fontId="2"/>
  </si>
  <si>
    <t>・指定時間外駐車禁止　等</t>
    <rPh sb="11" eb="12">
      <t>ナド</t>
    </rPh>
    <phoneticPr fontId="2"/>
  </si>
  <si>
    <t>交代した選手の再出場を認める。但し、必ず本部への申告とレフリーの許可を得ること</t>
    <phoneticPr fontId="2"/>
  </si>
  <si>
    <t>プロップ選手の交代はこれに限らず再出場を認める</t>
    <phoneticPr fontId="2"/>
  </si>
  <si>
    <t>退場者（イエローカード/レットカード）が出た場合は、当該チームにて【退場報告書】の提出を行う</t>
    <rPh sb="0" eb="3">
      <t>タイジョウシャ</t>
    </rPh>
    <rPh sb="20" eb="21">
      <t>デ</t>
    </rPh>
    <rPh sb="22" eb="24">
      <t>バアイ</t>
    </rPh>
    <rPh sb="26" eb="28">
      <t>トウガイ</t>
    </rPh>
    <rPh sb="34" eb="39">
      <t>タイジョウホウコクショ</t>
    </rPh>
    <rPh sb="41" eb="43">
      <t>テイシュツ</t>
    </rPh>
    <rPh sb="44" eb="45">
      <t>オコナ</t>
    </rPh>
    <phoneticPr fontId="2"/>
  </si>
  <si>
    <t>選手登録は、各チームの第１試合当日までに提出する事</t>
    <phoneticPr fontId="2"/>
  </si>
  <si>
    <t>登録変更がある場合のみ、当日の試合開始前までに選手登録書を再提出する事</t>
    <phoneticPr fontId="2"/>
  </si>
  <si>
    <t>（ドレスチェックの場所は、試合当日の状況に応じて決定する）</t>
    <phoneticPr fontId="2"/>
  </si>
  <si>
    <t>試合中、ヘッドキャップ､ショルダーガード、マウスガードは必ず着用すること</t>
    <rPh sb="0" eb="3">
      <t>シアイチュウ</t>
    </rPh>
    <phoneticPr fontId="2"/>
  </si>
  <si>
    <t>スパイクのポイント及び爪等は、各チームにて事前にチェックしておくこと</t>
    <phoneticPr fontId="2"/>
  </si>
  <si>
    <t>スクラムは必ず５人で組み、ロックは頭を必ず入れてバインドする事</t>
    <phoneticPr fontId="2"/>
  </si>
  <si>
    <t>スクラムはノーコンテスト（押し合わない）とするが、敵ボールに対するフッキングは認める</t>
    <phoneticPr fontId="2"/>
  </si>
  <si>
    <t>スクラムはしっかり組み合い（激しく当らない）、ロックは両足の裏側を必ず地面に付ける事</t>
    <phoneticPr fontId="2"/>
  </si>
  <si>
    <t>グランド準備は、第１、第２試合のチーム及び大会委員で行う</t>
    <rPh sb="4" eb="6">
      <t>ジュンビ</t>
    </rPh>
    <rPh sb="8" eb="9">
      <t>ダイ</t>
    </rPh>
    <rPh sb="11" eb="12">
      <t>ダイ</t>
    </rPh>
    <rPh sb="13" eb="15">
      <t>シアイ</t>
    </rPh>
    <rPh sb="21" eb="23">
      <t>タイカイ</t>
    </rPh>
    <phoneticPr fontId="2"/>
  </si>
  <si>
    <t>駐車場は各スクールへ「駐車可能時間帯」を記載した駐車券を発券する</t>
    <phoneticPr fontId="2"/>
  </si>
  <si>
    <t>コインパーキングなどを利用すること。また各チームできるだけ乗り合わせて台数削減に努めること</t>
    <phoneticPr fontId="2"/>
  </si>
  <si>
    <t>駐車場に関する注意事項は、各チーム確実に伝達すること</t>
    <rPh sb="4" eb="5">
      <t>カン</t>
    </rPh>
    <rPh sb="7" eb="11">
      <t>チュウイジコウ</t>
    </rPh>
    <rPh sb="13" eb="14">
      <t>カク</t>
    </rPh>
    <rPh sb="17" eb="19">
      <t>カクジツ</t>
    </rPh>
    <rPh sb="20" eb="22">
      <t>デンタツ</t>
    </rPh>
    <phoneticPr fontId="2"/>
  </si>
  <si>
    <t>駐車券の無い送迎車に関して、長時間待機は禁止（目安は5分）</t>
    <rPh sb="0" eb="3">
      <t>チュウシャケン</t>
    </rPh>
    <rPh sb="4" eb="5">
      <t>ナ</t>
    </rPh>
    <rPh sb="6" eb="9">
      <t>ソウゲイシャ</t>
    </rPh>
    <rPh sb="10" eb="11">
      <t>カン</t>
    </rPh>
    <rPh sb="14" eb="17">
      <t>チョウジカン</t>
    </rPh>
    <rPh sb="17" eb="19">
      <t>タイキ</t>
    </rPh>
    <rPh sb="20" eb="22">
      <t>キンシ</t>
    </rPh>
    <rPh sb="23" eb="25">
      <t>メヤス</t>
    </rPh>
    <rPh sb="27" eb="28">
      <t>フン</t>
    </rPh>
    <phoneticPr fontId="2"/>
  </si>
  <si>
    <t>大会中止の判断</t>
    <rPh sb="0" eb="4">
      <t>タイカイチュウシ</t>
    </rPh>
    <rPh sb="5" eb="7">
      <t>ハンダン</t>
    </rPh>
    <phoneticPr fontId="2"/>
  </si>
  <si>
    <t>試合当日の朝6時の時点で、該当地域に警報が発令されている場合は中止とし、各スクールの</t>
    <phoneticPr fontId="2"/>
  </si>
  <si>
    <t>責任者にその旨連絡する</t>
    <phoneticPr fontId="2"/>
  </si>
  <si>
    <t>その他</t>
    <rPh sb="2" eb="3">
      <t>タ</t>
    </rPh>
    <phoneticPr fontId="2"/>
  </si>
  <si>
    <t>※SAは自チーム以外の選手が倒れている場合でも即時対応が必須</t>
    <phoneticPr fontId="2"/>
  </si>
  <si>
    <t>今大会で使用させて頂く各会場においては、会場の使用ルールを厳守すること</t>
    <phoneticPr fontId="2"/>
  </si>
  <si>
    <t>（各チームでのゴミの持ち帰り、喫煙場所の徹底等々）</t>
    <phoneticPr fontId="2"/>
  </si>
  <si>
    <t>②ボーナスポイント（勝者トライ数3本以上差：１点　　敗者７点差以内：１点）</t>
    <rPh sb="35" eb="36">
      <t>テン</t>
    </rPh>
    <phoneticPr fontId="2"/>
  </si>
  <si>
    <t>勝ち点</t>
    <rPh sb="0" eb="1">
      <t>カ</t>
    </rPh>
    <rPh sb="2" eb="3">
      <t>テン</t>
    </rPh>
    <phoneticPr fontId="2"/>
  </si>
  <si>
    <t>ウォターボーイ（２名）とボールボーイ（２名）及び、セーフテｨーアシスタントは各チームで担当する事</t>
    <phoneticPr fontId="2"/>
  </si>
  <si>
    <t>ビデオ撮影は各チーム１名とする</t>
    <rPh sb="3" eb="5">
      <t>サツエイ</t>
    </rPh>
    <rPh sb="6" eb="7">
      <t>カク</t>
    </rPh>
    <rPh sb="11" eb="12">
      <t>メイ</t>
    </rPh>
    <phoneticPr fontId="2"/>
  </si>
  <si>
    <t>第41兵庫県中学生ラグビースクール大会　日程</t>
    <rPh sb="20" eb="22">
      <t>ニッテイ</t>
    </rPh>
    <phoneticPr fontId="2"/>
  </si>
  <si>
    <t>第41兵庫県中学生ラグビースクール大会　プール戦　勝敗表</t>
    <phoneticPr fontId="2"/>
  </si>
  <si>
    <t>大会役員</t>
    <rPh sb="0" eb="4">
      <t>タイカイヤクイン</t>
    </rPh>
    <phoneticPr fontId="2"/>
  </si>
  <si>
    <t>大会委員のブリーフィングは、第１試合開始の30分前とする</t>
    <rPh sb="0" eb="2">
      <t>タイカイ</t>
    </rPh>
    <rPh sb="23" eb="24">
      <t>フン</t>
    </rPh>
    <phoneticPr fontId="2"/>
  </si>
  <si>
    <t>眞嶋　寛育</t>
    <rPh sb="0" eb="2">
      <t>マジマ</t>
    </rPh>
    <rPh sb="3" eb="5">
      <t>ヒロイク</t>
    </rPh>
    <phoneticPr fontId="2"/>
  </si>
  <si>
    <t>■大会副理事</t>
    <rPh sb="1" eb="3">
      <t>タイカイ</t>
    </rPh>
    <rPh sb="3" eb="6">
      <t>フクリジ</t>
    </rPh>
    <phoneticPr fontId="2"/>
  </si>
  <si>
    <t>上野　隆司</t>
    <rPh sb="0" eb="2">
      <t>ウエノ</t>
    </rPh>
    <rPh sb="3" eb="5">
      <t>タカシ</t>
    </rPh>
    <phoneticPr fontId="2"/>
  </si>
  <si>
    <t>（川西市ラグビースクール）</t>
    <rPh sb="1" eb="4">
      <t>カワニシシ</t>
    </rPh>
    <phoneticPr fontId="2"/>
  </si>
  <si>
    <t>●総務委員</t>
    <phoneticPr fontId="2"/>
  </si>
  <si>
    <t>●競技委員</t>
    <rPh sb="1" eb="3">
      <t>キョウギ</t>
    </rPh>
    <rPh sb="3" eb="5">
      <t>イイン</t>
    </rPh>
    <phoneticPr fontId="2"/>
  </si>
  <si>
    <t>●記録委員</t>
    <rPh sb="1" eb="3">
      <t>キロク</t>
    </rPh>
    <rPh sb="3" eb="5">
      <t>イイン</t>
    </rPh>
    <phoneticPr fontId="2"/>
  </si>
  <si>
    <t>北（神戸U）　山田（明石加古川RC)）　金田（三田RCJ)　　</t>
    <rPh sb="0" eb="1">
      <t>キタ</t>
    </rPh>
    <rPh sb="2" eb="4">
      <t>コウベ</t>
    </rPh>
    <rPh sb="7" eb="9">
      <t>ヤマダ</t>
    </rPh>
    <rPh sb="10" eb="15">
      <t>アカシカコガワ</t>
    </rPh>
    <rPh sb="20" eb="22">
      <t>カネダ</t>
    </rPh>
    <rPh sb="23" eb="25">
      <t>サンダ</t>
    </rPh>
    <phoneticPr fontId="2"/>
  </si>
  <si>
    <t>矢木（宝塚RS）　後藤（西神戸RS)　　伍々（西宮Jr）　</t>
    <rPh sb="0" eb="2">
      <t>ヤギ</t>
    </rPh>
    <rPh sb="3" eb="5">
      <t>タカラツカ</t>
    </rPh>
    <rPh sb="9" eb="11">
      <t>ゴトウ</t>
    </rPh>
    <rPh sb="12" eb="15">
      <t>ニシコウベ</t>
    </rPh>
    <rPh sb="20" eb="21">
      <t>ゴ</t>
    </rPh>
    <rPh sb="23" eb="25">
      <t>ニシノミヤ</t>
    </rPh>
    <phoneticPr fontId="2"/>
  </si>
  <si>
    <t>●医務委員</t>
    <rPh sb="1" eb="3">
      <t>イム</t>
    </rPh>
    <rPh sb="3" eb="5">
      <t>イイン</t>
    </rPh>
    <phoneticPr fontId="2"/>
  </si>
  <si>
    <t>岡田　文明（医務委員長）</t>
    <rPh sb="0" eb="2">
      <t>オカダ</t>
    </rPh>
    <rPh sb="3" eb="5">
      <t>フミアキ</t>
    </rPh>
    <rPh sb="6" eb="8">
      <t>イム</t>
    </rPh>
    <rPh sb="8" eb="11">
      <t>イインチョウ</t>
    </rPh>
    <phoneticPr fontId="2"/>
  </si>
  <si>
    <t>山本　邦之　　常深　隼太郎　　北田　力　　八十嶋　仁</t>
    <rPh sb="0" eb="2">
      <t>ヤマモト</t>
    </rPh>
    <rPh sb="3" eb="5">
      <t>クニユキ</t>
    </rPh>
    <rPh sb="7" eb="8">
      <t>ツネ</t>
    </rPh>
    <rPh sb="8" eb="9">
      <t>フカシ</t>
    </rPh>
    <rPh sb="10" eb="11">
      <t>ハヤブサ</t>
    </rPh>
    <rPh sb="11" eb="13">
      <t>タロウ</t>
    </rPh>
    <rPh sb="15" eb="17">
      <t>キタダ</t>
    </rPh>
    <rPh sb="18" eb="19">
      <t>チカラ</t>
    </rPh>
    <rPh sb="21" eb="24">
      <t>ヤソジマ</t>
    </rPh>
    <rPh sb="25" eb="26">
      <t>ヒトシ</t>
    </rPh>
    <phoneticPr fontId="2"/>
  </si>
  <si>
    <t>●審判委員</t>
    <rPh sb="1" eb="5">
      <t>シンパンイイン</t>
    </rPh>
    <phoneticPr fontId="2"/>
  </si>
  <si>
    <t>田村　正信（レフリー委員会委員長）</t>
    <rPh sb="0" eb="2">
      <t>タムラ</t>
    </rPh>
    <rPh sb="3" eb="5">
      <t>マサノブ</t>
    </rPh>
    <rPh sb="10" eb="13">
      <t>イインカイ</t>
    </rPh>
    <rPh sb="13" eb="16">
      <t>イインチョウ</t>
    </rPh>
    <phoneticPr fontId="2"/>
  </si>
  <si>
    <t>小倉（甲子園CRJ)　　松井（姫路RS)</t>
    <rPh sb="12" eb="14">
      <t>マツイ</t>
    </rPh>
    <rPh sb="15" eb="17">
      <t>ヒメジ</t>
    </rPh>
    <phoneticPr fontId="2"/>
  </si>
  <si>
    <t>百合野　慶太</t>
    <rPh sb="0" eb="2">
      <t>ユリ</t>
    </rPh>
    <rPh sb="2" eb="3">
      <t>ノ</t>
    </rPh>
    <rPh sb="4" eb="6">
      <t>ケイタ</t>
    </rPh>
    <phoneticPr fontId="2"/>
  </si>
  <si>
    <t>植田（芦屋RS)</t>
    <rPh sb="0" eb="2">
      <t>ウエダ</t>
    </rPh>
    <rPh sb="3" eb="5">
      <t>アシヤ</t>
    </rPh>
    <phoneticPr fontId="2"/>
  </si>
  <si>
    <t>小牧　慶太　　　　（兵庫県ラグビースクール）　</t>
    <rPh sb="0" eb="2">
      <t>コマキ</t>
    </rPh>
    <rPh sb="3" eb="5">
      <t>ケイタ</t>
    </rPh>
    <phoneticPr fontId="2"/>
  </si>
  <si>
    <t>宝塚RS／西神戸RS／西宮JRC／兵庫県RS／姫路RS／播州RC／阪神RCJ</t>
    <rPh sb="33" eb="35">
      <t>ハンシン</t>
    </rPh>
    <phoneticPr fontId="2"/>
  </si>
  <si>
    <t>未定</t>
    <rPh sb="0" eb="2">
      <t>ミテイ</t>
    </rPh>
    <phoneticPr fontId="2"/>
  </si>
  <si>
    <t>開田</t>
    <rPh sb="0" eb="2">
      <t>カイダ</t>
    </rPh>
    <phoneticPr fontId="2"/>
  </si>
  <si>
    <t>前田</t>
    <rPh sb="0" eb="2">
      <t>マエダ</t>
    </rPh>
    <phoneticPr fontId="2"/>
  </si>
  <si>
    <t>北</t>
    <rPh sb="0" eb="1">
      <t>キタ</t>
    </rPh>
    <phoneticPr fontId="2"/>
  </si>
  <si>
    <t>野中　孝介</t>
    <rPh sb="0" eb="2">
      <t>ノナカ</t>
    </rPh>
    <rPh sb="3" eb="5">
      <t>コウスケ</t>
    </rPh>
    <phoneticPr fontId="2"/>
  </si>
  <si>
    <t>（兵庫県ラグビースクール連盟理事長）</t>
    <rPh sb="1" eb="4">
      <t>ヒョウゴケン</t>
    </rPh>
    <rPh sb="12" eb="14">
      <t>レンメイ</t>
    </rPh>
    <rPh sb="14" eb="17">
      <t>リジチョウ</t>
    </rPh>
    <phoneticPr fontId="2"/>
  </si>
  <si>
    <t>（兵庫県ラグビースクール連盟理事）</t>
    <rPh sb="1" eb="4">
      <t>ヒョウゴケン</t>
    </rPh>
    <rPh sb="12" eb="14">
      <t>レンメイ</t>
    </rPh>
    <rPh sb="14" eb="16">
      <t>リジ</t>
    </rPh>
    <phoneticPr fontId="2"/>
  </si>
  <si>
    <t>（兵庫県スクール連盟中学委員長）</t>
    <rPh sb="1" eb="4">
      <t>ヒョウゴケン</t>
    </rPh>
    <rPh sb="8" eb="10">
      <t>レンメイ</t>
    </rPh>
    <rPh sb="10" eb="12">
      <t>チュウガク</t>
    </rPh>
    <rPh sb="12" eb="14">
      <t>イイン</t>
    </rPh>
    <rPh sb="14" eb="15">
      <t>ナガ</t>
    </rPh>
    <phoneticPr fontId="2"/>
  </si>
  <si>
    <t>第４３兵庫県中学生ラグビースクール大会　実施要綱</t>
    <phoneticPr fontId="2"/>
  </si>
  <si>
    <t>令和7年9月7日～10月12日</t>
    <rPh sb="0" eb="2">
      <t>レイワ</t>
    </rPh>
    <rPh sb="3" eb="4">
      <t>ネン</t>
    </rPh>
    <rPh sb="5" eb="6">
      <t>ガツ</t>
    </rPh>
    <rPh sb="7" eb="8">
      <t>ヒ</t>
    </rPh>
    <rPh sb="11" eb="12">
      <t>ガツ</t>
    </rPh>
    <rPh sb="14" eb="15">
      <t>カ</t>
    </rPh>
    <phoneticPr fontId="2"/>
  </si>
  <si>
    <t>プール戦初日</t>
    <rPh sb="3" eb="4">
      <t>セン</t>
    </rPh>
    <rPh sb="4" eb="6">
      <t>ショニチ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</si>
  <si>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</si>
  <si>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kobelcoｽﾎﾟｰﾂﾊﾟｰｸ人工芝G</t>
    <rPh sb="16" eb="19">
      <t>ジn</t>
    </rPh>
    <phoneticPr fontId="2"/>
  </si>
  <si>
    <t>2日目</t>
    <rPh sb="1" eb="3">
      <t>カメ</t>
    </rPh>
    <phoneticPr fontId="2"/>
  </si>
  <si>
    <t>プール戦２日目</t>
    <rPh sb="3" eb="4">
      <t>セン</t>
    </rPh>
    <rPh sb="4" eb="6">
      <t>ショニチ</t>
    </rPh>
    <rPh sb="6" eb="7">
      <t xml:space="preserve">メ </t>
    </rPh>
    <phoneticPr fontId="2"/>
  </si>
  <si>
    <t>プール戦３日目</t>
    <rPh sb="3" eb="4">
      <t>セン</t>
    </rPh>
    <rPh sb="5" eb="6">
      <t>ショニチ</t>
    </rPh>
    <rPh sb="6" eb="7">
      <t xml:space="preserve">メ </t>
    </rPh>
    <phoneticPr fontId="2"/>
  </si>
  <si>
    <t>雲雀丘</t>
    <rPh sb="0" eb="3">
      <t>ヒバリガオカ</t>
    </rPh>
    <phoneticPr fontId="25"/>
  </si>
  <si>
    <t>決勝トーナメント</t>
    <rPh sb="0" eb="2">
      <t>ケッショウ</t>
    </rPh>
    <phoneticPr fontId="25"/>
  </si>
  <si>
    <t>試合球は大会本部が用意をする</t>
    <rPh sb="0" eb="3">
      <t>シアイ</t>
    </rPh>
    <rPh sb="4" eb="8">
      <t>タイカイホ</t>
    </rPh>
    <rPh sb="9" eb="11">
      <t>ヨウイ</t>
    </rPh>
    <phoneticPr fontId="2"/>
  </si>
  <si>
    <t>有田　哲也</t>
    <rPh sb="0" eb="2">
      <t>アリタ</t>
    </rPh>
    <rPh sb="3" eb="5">
      <t>テテゥ</t>
    </rPh>
    <phoneticPr fontId="2"/>
  </si>
  <si>
    <t>（姫路ラグビースクール　）</t>
    <rPh sb="0" eb="1">
      <t>（ヒメジ</t>
    </rPh>
    <phoneticPr fontId="2"/>
  </si>
  <si>
    <t>会場</t>
    <rPh sb="0" eb="2">
      <t>カイジョウ</t>
    </rPh>
    <phoneticPr fontId="2"/>
  </si>
  <si>
    <t>月日</t>
    <phoneticPr fontId="2"/>
  </si>
  <si>
    <t>準備</t>
    <phoneticPr fontId="2"/>
  </si>
  <si>
    <t>片付け</t>
    <rPh sb="0" eb="2">
      <t>カタヅケ</t>
    </rPh>
    <phoneticPr fontId="2"/>
  </si>
  <si>
    <t>予選リーグでの勝ち点の最上位チームが① へ入る</t>
    <rPh sb="0" eb="2">
      <t>YOSEN</t>
    </rPh>
    <rPh sb="7" eb="8">
      <t>KACH</t>
    </rPh>
    <rPh sb="11" eb="14">
      <t>SAIJO</t>
    </rPh>
    <rPh sb="21" eb="22">
      <t>HAIR</t>
    </rPh>
    <phoneticPr fontId="2"/>
  </si>
  <si>
    <t>勝ち点が同じ場合は得点の最も多いチームが①へ入る</t>
    <rPh sb="0" eb="1">
      <t>KACHITEN</t>
    </rPh>
    <rPh sb="9" eb="11">
      <t>TOKUTEN</t>
    </rPh>
    <rPh sb="12" eb="13">
      <t>MOLTUTOM</t>
    </rPh>
    <rPh sb="14" eb="15">
      <t>OO</t>
    </rPh>
    <rPh sb="22" eb="23">
      <t>HAIR</t>
    </rPh>
    <phoneticPr fontId="2"/>
  </si>
  <si>
    <t>①</t>
    <phoneticPr fontId="2"/>
  </si>
  <si>
    <t>②</t>
    <phoneticPr fontId="2"/>
  </si>
  <si>
    <t>③</t>
    <phoneticPr fontId="2"/>
  </si>
  <si>
    <t>２試合を行い勝ち点の多いチームを９位</t>
    <rPh sb="4" eb="5">
      <t>OKONA</t>
    </rPh>
    <rPh sb="6" eb="7">
      <t>KACH</t>
    </rPh>
    <rPh sb="10" eb="11">
      <t>OO</t>
    </rPh>
    <phoneticPr fontId="2"/>
  </si>
  <si>
    <t>９位</t>
    <phoneticPr fontId="2"/>
  </si>
  <si>
    <t>１０位</t>
    <phoneticPr fontId="2"/>
  </si>
  <si>
    <t>A1</t>
    <phoneticPr fontId="33"/>
  </si>
  <si>
    <t>A2</t>
    <phoneticPr fontId="33"/>
  </si>
  <si>
    <t>A3</t>
    <phoneticPr fontId="33"/>
  </si>
  <si>
    <t>A4</t>
    <phoneticPr fontId="33"/>
  </si>
  <si>
    <t>B1</t>
    <phoneticPr fontId="33"/>
  </si>
  <si>
    <t>B2</t>
    <phoneticPr fontId="33"/>
  </si>
  <si>
    <t>B3</t>
    <phoneticPr fontId="33"/>
  </si>
  <si>
    <t>B4</t>
    <phoneticPr fontId="33"/>
  </si>
  <si>
    <t>C1</t>
    <phoneticPr fontId="33"/>
  </si>
  <si>
    <t>C2</t>
    <phoneticPr fontId="33"/>
  </si>
  <si>
    <t>C3</t>
    <phoneticPr fontId="33"/>
  </si>
  <si>
    <t>C4</t>
    <phoneticPr fontId="33"/>
  </si>
  <si>
    <t>Ｃ１</t>
    <phoneticPr fontId="2"/>
  </si>
  <si>
    <t>Ｃ２</t>
    <phoneticPr fontId="2"/>
  </si>
  <si>
    <t>Ｂ２</t>
    <phoneticPr fontId="2"/>
  </si>
  <si>
    <t>Ａ２</t>
    <phoneticPr fontId="2"/>
  </si>
  <si>
    <t>ウォーターブレイクは、前後半10分経過後に必ず行い、その後はコディションを考慮し、レフリー判断で行う</t>
    <rPh sb="11" eb="14">
      <t>ZENNKO</t>
    </rPh>
    <rPh sb="17" eb="20">
      <t>K</t>
    </rPh>
    <rPh sb="23" eb="24">
      <t>OKONA</t>
    </rPh>
    <rPh sb="45" eb="47">
      <t>ハンダン</t>
    </rPh>
    <phoneticPr fontId="2"/>
  </si>
  <si>
    <t>ドレスチェックは、各会場とMO第一試合は開始50分前に行い以降の試合は開始１時間前とする</t>
    <rPh sb="9" eb="12">
      <t>KAKUKA</t>
    </rPh>
    <rPh sb="15" eb="19">
      <t>DAIICH</t>
    </rPh>
    <rPh sb="20" eb="22">
      <t>カイシ</t>
    </rPh>
    <rPh sb="29" eb="31">
      <t>IKO</t>
    </rPh>
    <rPh sb="35" eb="37">
      <t>KAISH</t>
    </rPh>
    <phoneticPr fontId="2"/>
  </si>
  <si>
    <t>11位</t>
    <rPh sb="2" eb="3">
      <t xml:space="preserve">イ </t>
    </rPh>
    <phoneticPr fontId="2"/>
  </si>
  <si>
    <t>コベルコ人工芝Gについては最終試合から数えて２番目の試合チーム及び大会委員で行う</t>
    <rPh sb="4" eb="7">
      <t>JINNKO</t>
    </rPh>
    <phoneticPr fontId="2"/>
  </si>
  <si>
    <t>中学委員</t>
    <rPh sb="0" eb="4">
      <t>チュウ</t>
    </rPh>
    <phoneticPr fontId="2"/>
  </si>
  <si>
    <t>準備</t>
    <rPh sb="0" eb="2">
      <t>ジュn</t>
    </rPh>
    <phoneticPr fontId="2"/>
  </si>
  <si>
    <t>第6試合</t>
    <rPh sb="0" eb="1">
      <t>ダイ</t>
    </rPh>
    <phoneticPr fontId="2"/>
  </si>
  <si>
    <t>ハーフタイムは5分とる</t>
    <phoneticPr fontId="2"/>
  </si>
  <si>
    <t>播州RC／阪神RCJ</t>
    <rPh sb="5" eb="7">
      <t>ハンシn</t>
    </rPh>
    <phoneticPr fontId="2"/>
  </si>
  <si>
    <t>後片付け（撤収）について9/7,14,21は、最終試合の両チーム及び大会委員で行う</t>
    <rPh sb="28" eb="29">
      <t xml:space="preserve">リョウ </t>
    </rPh>
    <phoneticPr fontId="2"/>
  </si>
  <si>
    <t>試合用ジャージについては対戦相手のコーチ同士で持ち合い確認を行う</t>
    <rPh sb="0" eb="1">
      <t>シアイヨウ</t>
    </rPh>
    <rPh sb="12" eb="14">
      <t>TAISEN</t>
    </rPh>
    <rPh sb="14" eb="16">
      <t>AIT</t>
    </rPh>
    <rPh sb="20" eb="22">
      <t>DOUSH</t>
    </rPh>
    <rPh sb="23" eb="24">
      <t>MOCHIA</t>
    </rPh>
    <rPh sb="27" eb="29">
      <t>KAKUNIN</t>
    </rPh>
    <phoneticPr fontId="2"/>
  </si>
  <si>
    <t>セカンドジャージも識別が難しい場合は、日程表の左側のチームがセカンドジャージを使用する</t>
    <rPh sb="9" eb="11">
      <t xml:space="preserve">シキベツガ </t>
    </rPh>
    <rPh sb="12" eb="13">
      <t>MUZUKASHI</t>
    </rPh>
    <rPh sb="19" eb="22">
      <t>NILTUTE</t>
    </rPh>
    <rPh sb="23" eb="25">
      <t>HIDAR</t>
    </rPh>
    <phoneticPr fontId="2"/>
  </si>
  <si>
    <t>《試合用ジャージの使用について》</t>
    <rPh sb="1" eb="2">
      <t>SHIA</t>
    </rPh>
    <rPh sb="9" eb="11">
      <t>SHIYO</t>
    </rPh>
    <phoneticPr fontId="2"/>
  </si>
  <si>
    <t>ドレスチェック時にジャージの識別が難しい場合は双方がセカンドジャージを使用する。</t>
    <rPh sb="14" eb="16">
      <t>SHIKIBET</t>
    </rPh>
    <rPh sb="17" eb="18">
      <t>MUZUKASHI</t>
    </rPh>
    <rPh sb="20" eb="22">
      <t>バアイハ</t>
    </rPh>
    <rPh sb="23" eb="25">
      <t>SOUHO</t>
    </rPh>
    <rPh sb="35" eb="37">
      <t>SHIYO</t>
    </rPh>
    <phoneticPr fontId="2"/>
  </si>
  <si>
    <t>三木防災</t>
    <rPh sb="0" eb="4">
      <t>ミキボウス</t>
    </rPh>
    <phoneticPr fontId="2"/>
  </si>
  <si>
    <t>日岡山</t>
    <rPh sb="0" eb="2">
      <t>HIOKAYA</t>
    </rPh>
    <rPh sb="2" eb="3">
      <t>YAM</t>
    </rPh>
    <phoneticPr fontId="2"/>
  </si>
  <si>
    <t>宝塚花屋敷</t>
    <rPh sb="0" eb="2">
      <t>TAKAR</t>
    </rPh>
    <rPh sb="2" eb="5">
      <t>HANAY</t>
    </rPh>
    <phoneticPr fontId="2"/>
  </si>
  <si>
    <t>9時30分　ﾌﾞﾘｰﾌｨﾝｸﾞ</t>
    <phoneticPr fontId="2"/>
  </si>
  <si>
    <t>8時30分　ﾌﾞﾘｰﾌｨﾝｸﾞ</t>
    <phoneticPr fontId="2"/>
  </si>
  <si>
    <t>宝塚花屋敷G</t>
    <rPh sb="0" eb="2">
      <t>タカラヅカ</t>
    </rPh>
    <rPh sb="2" eb="5">
      <t>HANAY</t>
    </rPh>
    <phoneticPr fontId="25"/>
  </si>
  <si>
    <t>姫路</t>
    <rPh sb="0" eb="2">
      <t>HIMEJ</t>
    </rPh>
    <phoneticPr fontId="2"/>
  </si>
  <si>
    <t>ｺﾍﾞﾙｺｽﾎﾟｰﾂﾊﾟｰｸ</t>
    <phoneticPr fontId="2"/>
  </si>
  <si>
    <t>15時30分　ﾌﾞﾘｰﾌｨﾝｸﾞ</t>
    <phoneticPr fontId="2"/>
  </si>
  <si>
    <t>9月７,１４,２１日</t>
    <rPh sb="1" eb="2">
      <t>ガテゥ</t>
    </rPh>
    <phoneticPr fontId="2"/>
  </si>
  <si>
    <t>準備・片付け</t>
    <rPh sb="0" eb="2">
      <t>ジュn</t>
    </rPh>
    <phoneticPr fontId="2"/>
  </si>
  <si>
    <t>（月）</t>
    <rPh sb="1" eb="2">
      <t>ゲテゥ</t>
    </rPh>
    <phoneticPr fontId="2"/>
  </si>
  <si>
    <t>（火）</t>
    <rPh sb="1" eb="2">
      <t xml:space="preserve">カ </t>
    </rPh>
    <phoneticPr fontId="2"/>
  </si>
  <si>
    <t>阪神ジュニアラグビークラブ</t>
    <rPh sb="0" eb="2">
      <t>ハンシn</t>
    </rPh>
    <phoneticPr fontId="2"/>
  </si>
  <si>
    <t>阪神JRC</t>
    <rPh sb="0" eb="2">
      <t>ハンシn</t>
    </rPh>
    <phoneticPr fontId="2"/>
  </si>
  <si>
    <t>【明石加古川ＲＣ】</t>
    <phoneticPr fontId="33"/>
  </si>
  <si>
    <t>明石加古川RC／芦屋RS／尼崎RS／伊丹RS／川西市RS／神戸RCU／三田RCJ</t>
    <phoneticPr fontId="2"/>
  </si>
  <si>
    <t>明石加古川RC／芦屋RS／尼崎RS／伊丹RS／川西市RS／神戸RCU</t>
    <phoneticPr fontId="2"/>
  </si>
  <si>
    <t>今大会の全試合に於いて20分ハーフで行う（ウォーターブレイクと選手交代はタイムオフとする）</t>
    <phoneticPr fontId="2"/>
  </si>
  <si>
    <t>【明石加古川ＲＣ】</t>
    <phoneticPr fontId="2"/>
  </si>
  <si>
    <t>全ての試合時間は２０分ハーフとする</t>
    <phoneticPr fontId="2"/>
  </si>
  <si>
    <t>春季大会優勝</t>
    <rPh sb="0" eb="6">
      <t>SYUNNK</t>
    </rPh>
    <phoneticPr fontId="33"/>
  </si>
  <si>
    <t>【姫路ＲＳ】</t>
  </si>
  <si>
    <t>【ＲＳ合同】</t>
  </si>
  <si>
    <t>グラウンド</t>
    <phoneticPr fontId="2"/>
  </si>
  <si>
    <t>男子低学年　女子</t>
    <rPh sb="0" eb="2">
      <t>ダンシ</t>
    </rPh>
    <rPh sb="2" eb="5">
      <t>テイガクネン</t>
    </rPh>
    <rPh sb="6" eb="8">
      <t>ジョシ</t>
    </rPh>
    <phoneticPr fontId="2"/>
  </si>
  <si>
    <t>+Sheet2!U31</t>
    <phoneticPr fontId="2"/>
  </si>
  <si>
    <t>大会予備日（兼低学年交流試合）</t>
    <rPh sb="0" eb="2">
      <t>タイカイ</t>
    </rPh>
    <rPh sb="2" eb="5">
      <t>ヨビビ</t>
    </rPh>
    <rPh sb="6" eb="7">
      <t>ケン</t>
    </rPh>
    <rPh sb="7" eb="10">
      <t>テイガクネン</t>
    </rPh>
    <rPh sb="10" eb="14">
      <t>コウリュウジアイ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</si>
</sst>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m&quot;月&quot;dd&quot;日&quot;"/>
    <numFmt numFmtId="177" formatCode="General&quot;分&quot;"/>
    <numFmt numFmtId="178" formatCode="h:mm;@"/>
    <numFmt numFmtId="179" formatCode="m&quot;月&quot;d&quot;日&quot;;@"/>
    <numFmt numFmtId="180" formatCode="0&quot;位&quot;"/>
  </numFmts>
  <fonts count="47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2"/>
      <charset val="128"/>
    </font>
    <font>
      <sz val="14"/>
      <name val="ＭＳ ゴシック"/>
      <family val="2"/>
      <charset val="128"/>
    </font>
    <font>
      <sz val="12"/>
      <name val="ＭＳ ゴシック"/>
      <family val="2"/>
      <charset val="128"/>
    </font>
    <font>
      <sz val="12.5"/>
      <name val="ＭＳ ゴシック"/>
      <family val="2"/>
      <charset val="128"/>
    </font>
    <font>
      <b/>
      <sz val="9"/>
      <color indexed="81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18"/>
      <name val="ＭＳ Ｐゴシック"/>
      <family val="2"/>
      <charset val="128"/>
    </font>
    <font>
      <sz val="16"/>
      <name val="ＭＳ Ｐゴシック"/>
      <family val="2"/>
      <charset val="128"/>
    </font>
    <font>
      <b/>
      <u/>
      <sz val="20"/>
      <name val="ＭＳ Ｐゴシック"/>
      <family val="2"/>
      <charset val="128"/>
    </font>
    <font>
      <b/>
      <sz val="20"/>
      <name val="ＭＳ Ｐゴシック"/>
      <family val="2"/>
      <charset val="128"/>
    </font>
    <font>
      <sz val="36"/>
      <name val="ＭＳ Ｐゴシック"/>
      <family val="2"/>
      <charset val="128"/>
    </font>
    <font>
      <sz val="28"/>
      <name val="ＭＳ Ｐゴシック"/>
      <family val="2"/>
      <charset val="128"/>
    </font>
    <font>
      <b/>
      <sz val="12"/>
      <name val="ＭＳ Ｐゴシック"/>
      <family val="2"/>
      <charset val="128"/>
    </font>
    <font>
      <u/>
      <sz val="20"/>
      <name val="ＭＳ Ｐゴシック"/>
      <family val="2"/>
      <charset val="128"/>
    </font>
    <font>
      <sz val="9"/>
      <name val="ＭＳ Ｐゴシック"/>
      <family val="2"/>
      <charset val="128"/>
    </font>
    <font>
      <sz val="9"/>
      <name val="ＪＳ明朝"/>
      <family val="3"/>
      <charset val="128"/>
    </font>
    <font>
      <b/>
      <sz val="18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55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26" fillId="3" borderId="1" xfId="0" applyFont="1" applyFill="1" applyBorder="1">
      <alignment vertical="center"/>
    </xf>
    <xf numFmtId="0" fontId="0" fillId="4" borderId="1" xfId="0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5" borderId="1" xfId="0" applyFill="1" applyBorder="1">
      <alignment vertical="center"/>
    </xf>
    <xf numFmtId="0" fontId="26" fillId="6" borderId="1" xfId="0" applyFont="1" applyFill="1" applyBorder="1">
      <alignment vertical="center"/>
    </xf>
    <xf numFmtId="20" fontId="0" fillId="5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>
      <alignment vertical="center"/>
    </xf>
    <xf numFmtId="0" fontId="0" fillId="5" borderId="0" xfId="0" applyFill="1">
      <alignment vertical="center"/>
    </xf>
    <xf numFmtId="0" fontId="26" fillId="3" borderId="0" xfId="0" applyFont="1" applyFill="1">
      <alignment vertical="center"/>
    </xf>
    <xf numFmtId="0" fontId="3" fillId="0" borderId="2" xfId="0" applyFont="1" applyBorder="1">
      <alignment vertical="center"/>
    </xf>
    <xf numFmtId="20" fontId="26" fillId="4" borderId="1" xfId="0" applyNumberFormat="1" applyFont="1" applyFill="1" applyBorder="1" applyAlignment="1" applyProtection="1">
      <alignment horizontal="left" vertical="center"/>
      <protection locked="0"/>
    </xf>
    <xf numFmtId="20" fontId="0" fillId="0" borderId="0" xfId="0" applyNumberFormat="1">
      <alignment vertical="center"/>
    </xf>
    <xf numFmtId="0" fontId="26" fillId="6" borderId="1" xfId="0" applyFont="1" applyFill="1" applyBorder="1" applyAlignment="1">
      <alignment horizontal="center" vertical="center"/>
    </xf>
    <xf numFmtId="177" fontId="26" fillId="4" borderId="1" xfId="0" applyNumberFormat="1" applyFont="1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>
      <alignment vertical="center"/>
    </xf>
    <xf numFmtId="0" fontId="26" fillId="4" borderId="1" xfId="0" applyFont="1" applyFill="1" applyBorder="1" applyAlignment="1" applyProtection="1">
      <alignment horizontal="center" vertical="center"/>
      <protection locked="0"/>
    </xf>
    <xf numFmtId="20" fontId="0" fillId="7" borderId="1" xfId="0" applyNumberFormat="1" applyFill="1" applyBorder="1">
      <alignment vertical="center"/>
    </xf>
    <xf numFmtId="0" fontId="0" fillId="7" borderId="0" xfId="0" applyFill="1">
      <alignment vertical="center"/>
    </xf>
    <xf numFmtId="0" fontId="0" fillId="4" borderId="0" xfId="0" applyFill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>
      <alignment vertical="center"/>
    </xf>
    <xf numFmtId="0" fontId="0" fillId="2" borderId="0" xfId="0" applyFill="1" applyAlignment="1">
      <alignment vertical="center" shrinkToFit="1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8" borderId="1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shrinkToFit="1"/>
    </xf>
    <xf numFmtId="0" fontId="1" fillId="0" borderId="0" xfId="4" applyAlignment="1">
      <alignment vertical="center"/>
    </xf>
    <xf numFmtId="0" fontId="0" fillId="0" borderId="0" xfId="4" applyFont="1" applyAlignment="1">
      <alignment horizontal="right" vertical="center"/>
    </xf>
    <xf numFmtId="0" fontId="0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1" fillId="0" borderId="0" xfId="4" applyAlignment="1">
      <alignment horizontal="distributed" vertical="center" shrinkToFit="1"/>
    </xf>
    <xf numFmtId="0" fontId="1" fillId="0" borderId="0" xfId="4" applyAlignment="1">
      <alignment vertical="center" shrinkToFit="1"/>
    </xf>
    <xf numFmtId="0" fontId="0" fillId="0" borderId="0" xfId="4" applyFont="1" applyAlignment="1">
      <alignment horizontal="center" vertical="center" shrinkToFit="1"/>
    </xf>
    <xf numFmtId="0" fontId="0" fillId="0" borderId="0" xfId="4" applyFont="1" applyAlignment="1">
      <alignment horizontal="distributed" vertical="center"/>
    </xf>
    <xf numFmtId="0" fontId="0" fillId="0" borderId="0" xfId="4" applyFont="1" applyAlignment="1">
      <alignment horizontal="distributed" vertical="center" shrinkToFit="1"/>
    </xf>
    <xf numFmtId="0" fontId="13" fillId="0" borderId="0" xfId="4" applyFont="1" applyAlignment="1">
      <alignment horizontal="distributed" vertical="center"/>
    </xf>
    <xf numFmtId="178" fontId="12" fillId="0" borderId="0" xfId="4" applyNumberFormat="1" applyFont="1" applyAlignment="1">
      <alignment horizontal="center" vertical="center" shrinkToFit="1"/>
    </xf>
    <xf numFmtId="0" fontId="0" fillId="0" borderId="0" xfId="4" applyFont="1" applyAlignment="1">
      <alignment horizontal="center" vertical="center"/>
    </xf>
    <xf numFmtId="0" fontId="1" fillId="0" borderId="0" xfId="4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0" fillId="0" borderId="0" xfId="4" applyFont="1" applyAlignment="1">
      <alignment horizontal="left" vertical="center"/>
    </xf>
    <xf numFmtId="0" fontId="0" fillId="0" borderId="0" xfId="4" applyFont="1" applyAlignment="1">
      <alignment vertical="center" shrinkToFit="1"/>
    </xf>
    <xf numFmtId="0" fontId="1" fillId="0" borderId="0" xfId="4" applyAlignment="1">
      <alignment horizontal="center" vertical="center"/>
    </xf>
    <xf numFmtId="0" fontId="1" fillId="0" borderId="6" xfId="4" applyBorder="1" applyAlignment="1">
      <alignment vertical="center"/>
    </xf>
    <xf numFmtId="0" fontId="0" fillId="0" borderId="6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 shrinkToFit="1"/>
    </xf>
    <xf numFmtId="0" fontId="13" fillId="0" borderId="0" xfId="4" applyFont="1" applyAlignment="1">
      <alignment horizontal="center" vertical="center"/>
    </xf>
    <xf numFmtId="0" fontId="1" fillId="0" borderId="0" xfId="4" applyAlignment="1">
      <alignment horizontal="left" vertical="center"/>
    </xf>
    <xf numFmtId="20" fontId="0" fillId="0" borderId="0" xfId="4" applyNumberFormat="1" applyFont="1" applyAlignment="1">
      <alignment horizontal="center" vertical="center" shrinkToFit="1"/>
    </xf>
    <xf numFmtId="0" fontId="1" fillId="0" borderId="3" xfId="4" applyBorder="1" applyAlignment="1">
      <alignment vertical="center"/>
    </xf>
    <xf numFmtId="0" fontId="1" fillId="0" borderId="7" xfId="4" applyBorder="1" applyAlignment="1">
      <alignment vertical="center"/>
    </xf>
    <xf numFmtId="0" fontId="8" fillId="0" borderId="0" xfId="4" applyFont="1" applyAlignment="1">
      <alignment horizontal="distributed" vertical="center"/>
    </xf>
    <xf numFmtId="20" fontId="12" fillId="0" borderId="91" xfId="4" applyNumberFormat="1" applyFont="1" applyBorder="1" applyAlignment="1">
      <alignment horizontal="center" vertical="center"/>
    </xf>
    <xf numFmtId="20" fontId="12" fillId="0" borderId="92" xfId="4" applyNumberFormat="1" applyFont="1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0" fillId="0" borderId="8" xfId="4" applyFont="1" applyBorder="1" applyAlignment="1">
      <alignment horizontal="center" vertical="center"/>
    </xf>
    <xf numFmtId="0" fontId="0" fillId="0" borderId="8" xfId="4" applyFont="1" applyBorder="1" applyAlignment="1">
      <alignment horizontal="center" vertical="center" shrinkToFit="1"/>
    </xf>
    <xf numFmtId="0" fontId="1" fillId="0" borderId="8" xfId="4" applyBorder="1" applyAlignment="1">
      <alignment horizontal="center" vertical="center" shrinkToFit="1"/>
    </xf>
    <xf numFmtId="0" fontId="1" fillId="0" borderId="9" xfId="4" applyBorder="1" applyAlignment="1">
      <alignment horizontal="center" vertical="center"/>
    </xf>
    <xf numFmtId="0" fontId="0" fillId="0" borderId="9" xfId="4" applyFont="1" applyBorder="1" applyAlignment="1">
      <alignment horizontal="center" vertical="center"/>
    </xf>
    <xf numFmtId="20" fontId="0" fillId="0" borderId="10" xfId="4" applyNumberFormat="1" applyFont="1" applyBorder="1" applyAlignment="1">
      <alignment horizontal="center" vertical="center"/>
    </xf>
    <xf numFmtId="0" fontId="0" fillId="0" borderId="11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 shrinkToFit="1"/>
    </xf>
    <xf numFmtId="0" fontId="1" fillId="0" borderId="93" xfId="4" applyBorder="1" applyAlignment="1">
      <alignment vertical="center" shrinkToFit="1"/>
    </xf>
    <xf numFmtId="0" fontId="8" fillId="0" borderId="8" xfId="4" applyFont="1" applyBorder="1" applyAlignment="1">
      <alignment horizontal="center" vertical="center"/>
    </xf>
    <xf numFmtId="0" fontId="1" fillId="0" borderId="6" xfId="4" applyBorder="1" applyAlignment="1">
      <alignment vertical="center" shrinkToFit="1"/>
    </xf>
    <xf numFmtId="0" fontId="8" fillId="0" borderId="9" xfId="4" applyFont="1" applyBorder="1" applyAlignment="1">
      <alignment horizontal="center" vertical="center"/>
    </xf>
    <xf numFmtId="20" fontId="12" fillId="0" borderId="10" xfId="4" applyNumberFormat="1" applyFont="1" applyBorder="1" applyAlignment="1">
      <alignment horizontal="center" vertical="center"/>
    </xf>
    <xf numFmtId="20" fontId="12" fillId="0" borderId="13" xfId="4" applyNumberFormat="1" applyFont="1" applyBorder="1" applyAlignment="1">
      <alignment horizontal="center" vertical="center"/>
    </xf>
    <xf numFmtId="0" fontId="1" fillId="0" borderId="15" xfId="4" applyBorder="1" applyAlignment="1">
      <alignment vertical="center" shrinkToFit="1"/>
    </xf>
    <xf numFmtId="0" fontId="1" fillId="0" borderId="17" xfId="4" applyBorder="1" applyAlignment="1">
      <alignment vertical="center" shrinkToFit="1"/>
    </xf>
    <xf numFmtId="0" fontId="1" fillId="0" borderId="94" xfId="4" applyBorder="1" applyAlignment="1">
      <alignment vertical="center" shrinkToFit="1"/>
    </xf>
    <xf numFmtId="0" fontId="10" fillId="0" borderId="0" xfId="4" applyFont="1" applyAlignment="1">
      <alignment vertical="center" shrinkToFit="1"/>
    </xf>
    <xf numFmtId="0" fontId="1" fillId="0" borderId="3" xfId="4" applyBorder="1" applyAlignment="1">
      <alignment vertical="center" shrinkToFit="1"/>
    </xf>
    <xf numFmtId="0" fontId="1" fillId="0" borderId="7" xfId="4" applyBorder="1" applyAlignment="1">
      <alignment vertical="center" shrinkToFit="1"/>
    </xf>
    <xf numFmtId="0" fontId="20" fillId="0" borderId="0" xfId="4" applyFont="1" applyAlignment="1">
      <alignment horizontal="center" vertical="center" shrinkToFit="1"/>
    </xf>
    <xf numFmtId="0" fontId="1" fillId="0" borderId="95" xfId="4" applyBorder="1" applyAlignment="1">
      <alignment vertical="center" shrinkToFit="1"/>
    </xf>
    <xf numFmtId="0" fontId="1" fillId="0" borderId="19" xfId="4" applyBorder="1" applyAlignment="1">
      <alignment vertical="center" shrinkToFit="1"/>
    </xf>
    <xf numFmtId="0" fontId="1" fillId="0" borderId="3" xfId="4" applyBorder="1" applyAlignment="1">
      <alignment horizontal="center" vertical="center" shrinkToFit="1"/>
    </xf>
    <xf numFmtId="0" fontId="1" fillId="0" borderId="20" xfId="4" applyBorder="1" applyAlignment="1">
      <alignment vertical="center" shrinkToFit="1"/>
    </xf>
    <xf numFmtId="0" fontId="1" fillId="0" borderId="96" xfId="4" applyBorder="1" applyAlignment="1">
      <alignment vertical="center" shrinkToFit="1"/>
    </xf>
    <xf numFmtId="0" fontId="1" fillId="0" borderId="95" xfId="4" applyBorder="1" applyAlignment="1">
      <alignment vertical="center"/>
    </xf>
    <xf numFmtId="0" fontId="1" fillId="0" borderId="19" xfId="4" applyBorder="1" applyAlignment="1">
      <alignment vertical="center"/>
    </xf>
    <xf numFmtId="0" fontId="1" fillId="0" borderId="3" xfId="4" applyBorder="1" applyAlignment="1">
      <alignment horizontal="center" vertical="center"/>
    </xf>
    <xf numFmtId="0" fontId="0" fillId="0" borderId="0" xfId="5" applyFont="1"/>
    <xf numFmtId="0" fontId="9" fillId="0" borderId="0" xfId="5" applyFont="1" applyAlignment="1">
      <alignment horizontal="center"/>
    </xf>
    <xf numFmtId="0" fontId="0" fillId="0" borderId="21" xfId="5" applyFont="1" applyBorder="1" applyAlignment="1">
      <alignment horizontal="center" vertical="center"/>
    </xf>
    <xf numFmtId="0" fontId="0" fillId="0" borderId="22" xfId="5" applyFont="1" applyBorder="1" applyAlignment="1">
      <alignment horizontal="center" vertical="center" shrinkToFit="1"/>
    </xf>
    <xf numFmtId="0" fontId="0" fillId="0" borderId="23" xfId="5" applyFont="1" applyBorder="1" applyAlignment="1">
      <alignment horizontal="center" vertical="center" shrinkToFit="1"/>
    </xf>
    <xf numFmtId="20" fontId="0" fillId="0" borderId="16" xfId="5" applyNumberFormat="1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20" fontId="0" fillId="0" borderId="5" xfId="5" applyNumberFormat="1" applyFont="1" applyBorder="1" applyAlignment="1">
      <alignment horizontal="center" vertical="center"/>
    </xf>
    <xf numFmtId="0" fontId="13" fillId="0" borderId="21" xfId="5" applyFont="1" applyBorder="1" applyAlignment="1">
      <alignment horizontal="center" vertical="center" wrapText="1"/>
    </xf>
    <xf numFmtId="20" fontId="0" fillId="0" borderId="24" xfId="5" applyNumberFormat="1" applyFont="1" applyBorder="1" applyAlignment="1">
      <alignment horizontal="center" vertical="center" wrapText="1"/>
    </xf>
    <xf numFmtId="20" fontId="0" fillId="0" borderId="10" xfId="5" applyNumberFormat="1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 shrinkToFit="1"/>
    </xf>
    <xf numFmtId="0" fontId="9" fillId="0" borderId="26" xfId="5" applyFont="1" applyBorder="1" applyAlignment="1">
      <alignment horizontal="center" vertical="center" shrinkToFit="1"/>
    </xf>
    <xf numFmtId="0" fontId="0" fillId="0" borderId="27" xfId="5" applyFont="1" applyBorder="1" applyAlignment="1">
      <alignment horizontal="center" vertical="center" shrinkToFit="1"/>
    </xf>
    <xf numFmtId="0" fontId="9" fillId="0" borderId="29" xfId="5" applyFont="1" applyBorder="1" applyAlignment="1">
      <alignment horizontal="center" vertical="center" shrinkToFit="1"/>
    </xf>
    <xf numFmtId="0" fontId="0" fillId="0" borderId="30" xfId="5" applyFont="1" applyBorder="1" applyAlignment="1">
      <alignment horizontal="center" vertical="center" shrinkToFit="1"/>
    </xf>
    <xf numFmtId="0" fontId="3" fillId="0" borderId="31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0" fillId="0" borderId="34" xfId="5" applyFont="1" applyBorder="1" applyAlignment="1">
      <alignment horizontal="center" vertical="center" shrinkToFit="1"/>
    </xf>
    <xf numFmtId="0" fontId="0" fillId="0" borderId="35" xfId="5" applyFont="1" applyBorder="1" applyAlignment="1">
      <alignment horizontal="center" vertical="center" shrinkToFit="1"/>
    </xf>
    <xf numFmtId="20" fontId="0" fillId="0" borderId="36" xfId="5" applyNumberFormat="1" applyFont="1" applyBorder="1" applyAlignment="1">
      <alignment horizontal="center" vertical="center"/>
    </xf>
    <xf numFmtId="0" fontId="0" fillId="0" borderId="29" xfId="5" applyFont="1" applyBorder="1" applyAlignment="1">
      <alignment horizontal="center" vertical="center"/>
    </xf>
    <xf numFmtId="20" fontId="0" fillId="0" borderId="37" xfId="5" applyNumberFormat="1" applyFont="1" applyBorder="1" applyAlignment="1">
      <alignment horizontal="center" vertical="center"/>
    </xf>
    <xf numFmtId="0" fontId="13" fillId="0" borderId="38" xfId="5" applyFont="1" applyBorder="1" applyAlignment="1">
      <alignment horizontal="center" vertical="center" wrapText="1"/>
    </xf>
    <xf numFmtId="20" fontId="0" fillId="0" borderId="30" xfId="5" applyNumberFormat="1" applyFont="1" applyBorder="1" applyAlignment="1">
      <alignment horizontal="center" vertical="center"/>
    </xf>
    <xf numFmtId="178" fontId="0" fillId="0" borderId="11" xfId="5" applyNumberFormat="1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shrinkToFit="1"/>
    </xf>
    <xf numFmtId="0" fontId="0" fillId="0" borderId="40" xfId="5" applyFont="1" applyBorder="1" applyAlignment="1">
      <alignment horizontal="center" vertical="center"/>
    </xf>
    <xf numFmtId="0" fontId="0" fillId="0" borderId="11" xfId="5" applyFont="1" applyBorder="1" applyAlignment="1">
      <alignment horizontal="center" vertical="center" wrapText="1"/>
    </xf>
    <xf numFmtId="0" fontId="3" fillId="0" borderId="42" xfId="5" applyFont="1" applyBorder="1" applyAlignment="1">
      <alignment horizontal="center" vertical="center"/>
    </xf>
    <xf numFmtId="0" fontId="13" fillId="0" borderId="37" xfId="5" applyFont="1" applyBorder="1" applyAlignment="1">
      <alignment horizontal="center" vertical="center" wrapText="1"/>
    </xf>
    <xf numFmtId="0" fontId="9" fillId="0" borderId="44" xfId="5" applyFont="1" applyBorder="1" applyAlignment="1">
      <alignment horizontal="center" vertical="center" shrinkToFit="1"/>
    </xf>
    <xf numFmtId="0" fontId="0" fillId="0" borderId="45" xfId="5" applyFont="1" applyBorder="1" applyAlignment="1">
      <alignment horizontal="center" vertical="center" shrinkToFit="1"/>
    </xf>
    <xf numFmtId="0" fontId="9" fillId="0" borderId="43" xfId="5" applyFont="1" applyBorder="1" applyAlignment="1">
      <alignment horizontal="center" vertical="center" shrinkToFit="1"/>
    </xf>
    <xf numFmtId="0" fontId="9" fillId="0" borderId="37" xfId="5" applyFont="1" applyBorder="1" applyAlignment="1">
      <alignment horizontal="center" vertical="center" shrinkToFit="1"/>
    </xf>
    <xf numFmtId="178" fontId="0" fillId="0" borderId="30" xfId="5" applyNumberFormat="1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 shrinkToFit="1"/>
    </xf>
    <xf numFmtId="0" fontId="0" fillId="0" borderId="46" xfId="5" applyFont="1" applyBorder="1" applyAlignment="1">
      <alignment horizontal="center" vertical="center" shrinkToFit="1"/>
    </xf>
    <xf numFmtId="0" fontId="0" fillId="0" borderId="47" xfId="5" applyFont="1" applyBorder="1" applyAlignment="1">
      <alignment horizontal="center" vertical="center" shrinkToFit="1"/>
    </xf>
    <xf numFmtId="0" fontId="0" fillId="0" borderId="48" xfId="5" applyFont="1" applyBorder="1" applyAlignment="1">
      <alignment horizontal="center" vertical="center" shrinkToFit="1"/>
    </xf>
    <xf numFmtId="0" fontId="0" fillId="0" borderId="49" xfId="5" applyFont="1" applyBorder="1"/>
    <xf numFmtId="0" fontId="0" fillId="0" borderId="50" xfId="5" applyFont="1" applyBorder="1"/>
    <xf numFmtId="0" fontId="0" fillId="0" borderId="51" xfId="5" applyFont="1" applyBorder="1"/>
    <xf numFmtId="0" fontId="13" fillId="0" borderId="0" xfId="5" applyFont="1" applyAlignment="1">
      <alignment horizontal="center" vertical="center" wrapText="1"/>
    </xf>
    <xf numFmtId="20" fontId="0" fillId="0" borderId="8" xfId="5" applyNumberFormat="1" applyFont="1" applyBorder="1" applyAlignment="1">
      <alignment horizontal="center" vertical="center"/>
    </xf>
    <xf numFmtId="178" fontId="0" fillId="0" borderId="46" xfId="5" applyNumberFormat="1" applyFont="1" applyBorder="1" applyAlignment="1">
      <alignment horizontal="center" vertical="center"/>
    </xf>
    <xf numFmtId="0" fontId="9" fillId="0" borderId="49" xfId="5" applyFont="1" applyBorder="1" applyAlignment="1">
      <alignment horizontal="center" vertical="center" shrinkToFit="1"/>
    </xf>
    <xf numFmtId="0" fontId="9" fillId="0" borderId="52" xfId="5" applyFont="1" applyBorder="1" applyAlignment="1">
      <alignment horizontal="center" vertical="center" shrinkToFit="1"/>
    </xf>
    <xf numFmtId="0" fontId="9" fillId="0" borderId="53" xfId="5" applyFont="1" applyBorder="1" applyAlignment="1">
      <alignment horizontal="center" vertical="center" shrinkToFit="1"/>
    </xf>
    <xf numFmtId="0" fontId="9" fillId="0" borderId="51" xfId="5" applyFont="1" applyBorder="1" applyAlignment="1">
      <alignment horizontal="center" vertical="center" shrinkToFit="1"/>
    </xf>
    <xf numFmtId="0" fontId="0" fillId="0" borderId="54" xfId="5" applyFont="1" applyBorder="1" applyAlignment="1">
      <alignment horizontal="center" vertical="distributed" shrinkToFit="1"/>
    </xf>
    <xf numFmtId="0" fontId="3" fillId="0" borderId="55" xfId="5" applyFont="1" applyBorder="1" applyAlignment="1">
      <alignment horizontal="center" vertical="center"/>
    </xf>
    <xf numFmtId="0" fontId="3" fillId="0" borderId="56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 shrinkToFit="1"/>
    </xf>
    <xf numFmtId="20" fontId="0" fillId="0" borderId="57" xfId="5" applyNumberFormat="1" applyFont="1" applyBorder="1" applyAlignment="1">
      <alignment horizontal="center" vertical="center"/>
    </xf>
    <xf numFmtId="20" fontId="0" fillId="0" borderId="58" xfId="5" applyNumberFormat="1" applyFont="1" applyBorder="1" applyAlignment="1">
      <alignment horizontal="center" vertical="center"/>
    </xf>
    <xf numFmtId="0" fontId="9" fillId="0" borderId="59" xfId="5" applyFont="1" applyBorder="1" applyAlignment="1">
      <alignment horizontal="center" vertical="center"/>
    </xf>
    <xf numFmtId="0" fontId="0" fillId="0" borderId="60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3" fillId="0" borderId="61" xfId="5" applyFont="1" applyBorder="1" applyAlignment="1">
      <alignment horizontal="center" vertical="center"/>
    </xf>
    <xf numFmtId="0" fontId="9" fillId="0" borderId="44" xfId="5" applyFont="1" applyBorder="1" applyAlignment="1">
      <alignment horizontal="center" vertical="center"/>
    </xf>
    <xf numFmtId="0" fontId="0" fillId="0" borderId="45" xfId="5" applyFont="1" applyBorder="1" applyAlignment="1">
      <alignment horizontal="center" vertical="center"/>
    </xf>
    <xf numFmtId="0" fontId="9" fillId="0" borderId="43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 shrinkToFit="1"/>
    </xf>
    <xf numFmtId="0" fontId="9" fillId="0" borderId="62" xfId="5" applyFont="1" applyBorder="1" applyAlignment="1">
      <alignment horizontal="center" vertical="center" shrinkToFit="1"/>
    </xf>
    <xf numFmtId="0" fontId="9" fillId="0" borderId="63" xfId="5" applyFont="1" applyBorder="1" applyAlignment="1">
      <alignment horizontal="center" vertical="center" shrinkToFit="1"/>
    </xf>
    <xf numFmtId="0" fontId="5" fillId="0" borderId="31" xfId="7" applyFont="1" applyBorder="1" applyAlignment="1">
      <alignment horizontal="center" vertical="center" shrinkToFit="1"/>
    </xf>
    <xf numFmtId="0" fontId="0" fillId="0" borderId="18" xfId="5" applyFont="1" applyBorder="1"/>
    <xf numFmtId="0" fontId="0" fillId="0" borderId="64" xfId="5" applyFont="1" applyBorder="1"/>
    <xf numFmtId="0" fontId="0" fillId="0" borderId="65" xfId="5" applyFont="1" applyBorder="1"/>
    <xf numFmtId="0" fontId="3" fillId="0" borderId="29" xfId="5" applyFont="1" applyBorder="1" applyAlignment="1">
      <alignment horizontal="center" vertical="center"/>
    </xf>
    <xf numFmtId="0" fontId="9" fillId="0" borderId="67" xfId="5" applyFont="1" applyBorder="1" applyAlignment="1">
      <alignment horizontal="center" vertical="center" shrinkToFit="1"/>
    </xf>
    <xf numFmtId="0" fontId="9" fillId="0" borderId="65" xfId="5" applyFont="1" applyBorder="1" applyAlignment="1">
      <alignment horizontal="center" vertical="center" shrinkToFit="1"/>
    </xf>
    <xf numFmtId="0" fontId="3" fillId="0" borderId="25" xfId="5" applyFont="1" applyBorder="1" applyAlignment="1">
      <alignment horizontal="center" vertical="center" shrinkToFit="1"/>
    </xf>
    <xf numFmtId="0" fontId="1" fillId="0" borderId="40" xfId="5" applyBorder="1" applyAlignment="1">
      <alignment horizontal="center" vertical="center"/>
    </xf>
    <xf numFmtId="0" fontId="1" fillId="0" borderId="45" xfId="5" applyBorder="1" applyAlignment="1">
      <alignment horizontal="center" vertical="center"/>
    </xf>
    <xf numFmtId="0" fontId="3" fillId="0" borderId="29" xfId="5" applyFont="1" applyBorder="1" applyAlignment="1">
      <alignment horizontal="center" vertical="center" shrinkToFit="1"/>
    </xf>
    <xf numFmtId="20" fontId="0" fillId="0" borderId="54" xfId="5" applyNumberFormat="1" applyFont="1" applyBorder="1" applyAlignment="1">
      <alignment horizontal="center" vertical="center"/>
    </xf>
    <xf numFmtId="0" fontId="0" fillId="0" borderId="68" xfId="5" applyFont="1" applyBorder="1" applyAlignment="1">
      <alignment horizontal="center" vertical="center" shrinkToFit="1"/>
    </xf>
    <xf numFmtId="0" fontId="0" fillId="0" borderId="54" xfId="5" applyFont="1" applyBorder="1" applyAlignment="1">
      <alignment horizontal="center" vertical="center" wrapText="1"/>
    </xf>
    <xf numFmtId="0" fontId="3" fillId="0" borderId="69" xfId="5" applyFont="1" applyBorder="1" applyAlignment="1">
      <alignment horizontal="center" vertical="center"/>
    </xf>
    <xf numFmtId="0" fontId="13" fillId="0" borderId="57" xfId="5" applyFont="1" applyBorder="1" applyAlignment="1">
      <alignment horizontal="center" vertical="center" wrapText="1"/>
    </xf>
    <xf numFmtId="0" fontId="1" fillId="0" borderId="27" xfId="5" applyBorder="1" applyAlignment="1">
      <alignment horizontal="center" vertical="center" shrinkToFit="1"/>
    </xf>
    <xf numFmtId="0" fontId="1" fillId="0" borderId="61" xfId="5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13" fillId="0" borderId="30" xfId="5" applyFont="1" applyBorder="1" applyAlignment="1">
      <alignment horizontal="center" vertical="center" wrapText="1"/>
    </xf>
    <xf numFmtId="0" fontId="1" fillId="0" borderId="45" xfId="5" applyBorder="1" applyAlignment="1">
      <alignment horizontal="center" vertical="center" shrinkToFit="1"/>
    </xf>
    <xf numFmtId="0" fontId="1" fillId="0" borderId="70" xfId="5" applyBorder="1" applyAlignment="1">
      <alignment horizontal="center" vertical="center"/>
    </xf>
    <xf numFmtId="0" fontId="22" fillId="0" borderId="66" xfId="5" applyFont="1" applyBorder="1" applyAlignment="1">
      <alignment horizontal="center" vertical="center" shrinkToFit="1"/>
    </xf>
    <xf numFmtId="0" fontId="23" fillId="0" borderId="29" xfId="5" applyFont="1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1" fillId="0" borderId="31" xfId="5" applyBorder="1" applyAlignment="1">
      <alignment horizontal="center" vertical="center"/>
    </xf>
    <xf numFmtId="0" fontId="22" fillId="0" borderId="42" xfId="5" applyFont="1" applyBorder="1" applyAlignment="1">
      <alignment horizontal="center" vertical="center" shrinkToFit="1"/>
    </xf>
    <xf numFmtId="0" fontId="23" fillId="0" borderId="20" xfId="5" applyFont="1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71" xfId="5" applyBorder="1" applyAlignment="1">
      <alignment horizontal="center" vertical="center"/>
    </xf>
    <xf numFmtId="0" fontId="23" fillId="0" borderId="6" xfId="5" applyFont="1" applyBorder="1" applyAlignment="1">
      <alignment horizontal="center" vertical="center"/>
    </xf>
    <xf numFmtId="0" fontId="13" fillId="0" borderId="54" xfId="5" applyFont="1" applyBorder="1" applyAlignment="1">
      <alignment horizontal="center" vertical="center" wrapText="1"/>
    </xf>
    <xf numFmtId="20" fontId="0" fillId="0" borderId="9" xfId="5" applyNumberFormat="1" applyFont="1" applyBorder="1" applyAlignment="1">
      <alignment horizontal="center" vertical="center"/>
    </xf>
    <xf numFmtId="178" fontId="0" fillId="0" borderId="9" xfId="5" applyNumberFormat="1" applyFont="1" applyBorder="1" applyAlignment="1">
      <alignment horizontal="center" vertical="center"/>
    </xf>
    <xf numFmtId="0" fontId="1" fillId="0" borderId="50" xfId="5" applyBorder="1" applyAlignment="1">
      <alignment horizontal="center" vertical="center"/>
    </xf>
    <xf numFmtId="0" fontId="1" fillId="0" borderId="51" xfId="5" applyBorder="1" applyAlignment="1">
      <alignment horizontal="center" vertical="center"/>
    </xf>
    <xf numFmtId="0" fontId="1" fillId="0" borderId="72" xfId="5" applyBorder="1" applyAlignment="1">
      <alignment horizontal="center" vertical="center"/>
    </xf>
    <xf numFmtId="0" fontId="22" fillId="0" borderId="73" xfId="5" applyFont="1" applyBorder="1" applyAlignment="1">
      <alignment horizontal="center" vertical="center"/>
    </xf>
    <xf numFmtId="0" fontId="23" fillId="0" borderId="74" xfId="5" applyFont="1" applyBorder="1" applyAlignment="1">
      <alignment horizontal="center" vertical="center"/>
    </xf>
    <xf numFmtId="0" fontId="1" fillId="0" borderId="0" xfId="5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center" vertical="center"/>
    </xf>
    <xf numFmtId="0" fontId="0" fillId="0" borderId="5" xfId="4" applyFont="1" applyBorder="1" applyAlignment="1">
      <alignment horizontal="center" vertical="center" shrinkToFit="1"/>
    </xf>
    <xf numFmtId="0" fontId="1" fillId="0" borderId="0" xfId="6" applyAlignment="1">
      <alignment horizontal="center"/>
    </xf>
    <xf numFmtId="0" fontId="1" fillId="0" borderId="0" xfId="6"/>
    <xf numFmtId="0" fontId="9" fillId="0" borderId="21" xfId="6" applyFont="1" applyBorder="1" applyAlignment="1">
      <alignment horizontal="center" vertical="center"/>
    </xf>
    <xf numFmtId="0" fontId="1" fillId="0" borderId="21" xfId="6" applyBorder="1" applyAlignment="1">
      <alignment horizontal="center"/>
    </xf>
    <xf numFmtId="0" fontId="1" fillId="0" borderId="0" xfId="6" applyAlignment="1">
      <alignment horizontal="center" vertical="center" shrinkToFit="1"/>
    </xf>
    <xf numFmtId="0" fontId="9" fillId="0" borderId="0" xfId="6" applyFont="1" applyAlignment="1">
      <alignment horizontal="center" vertical="center" wrapText="1"/>
    </xf>
    <xf numFmtId="0" fontId="0" fillId="0" borderId="38" xfId="4" applyFont="1" applyBorder="1" applyAlignment="1">
      <alignment horizontal="center" vertical="center"/>
    </xf>
    <xf numFmtId="0" fontId="0" fillId="0" borderId="65" xfId="4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19" xfId="0" applyBorder="1">
      <alignment vertical="center"/>
    </xf>
    <xf numFmtId="0" fontId="15" fillId="0" borderId="0" xfId="4" applyFont="1" applyAlignment="1">
      <alignment vertical="center"/>
    </xf>
    <xf numFmtId="0" fontId="9" fillId="0" borderId="59" xfId="5" applyFont="1" applyBorder="1" applyAlignment="1">
      <alignment horizontal="center" vertical="center" shrinkToFit="1"/>
    </xf>
    <xf numFmtId="0" fontId="1" fillId="0" borderId="60" xfId="5" applyBorder="1" applyAlignment="1">
      <alignment horizontal="center" vertical="center" shrinkToFit="1"/>
    </xf>
    <xf numFmtId="0" fontId="9" fillId="0" borderId="33" xfId="5" applyFont="1" applyBorder="1" applyAlignment="1">
      <alignment horizontal="center" vertical="center" shrinkToFit="1"/>
    </xf>
    <xf numFmtId="0" fontId="1" fillId="0" borderId="40" xfId="5" applyBorder="1" applyAlignment="1">
      <alignment horizontal="center" vertical="center" shrinkToFit="1"/>
    </xf>
    <xf numFmtId="0" fontId="9" fillId="0" borderId="64" xfId="5" applyFont="1" applyBorder="1" applyAlignment="1">
      <alignment horizontal="center" vertical="center" shrinkToFit="1"/>
    </xf>
    <xf numFmtId="0" fontId="1" fillId="5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5" borderId="1" xfId="0" applyFont="1" applyFill="1" applyBorder="1" applyAlignment="1">
      <alignment horizontal="center" vertical="center"/>
    </xf>
    <xf numFmtId="0" fontId="22" fillId="5" borderId="1" xfId="0" applyFont="1" applyFill="1" applyBorder="1">
      <alignment vertical="center"/>
    </xf>
    <xf numFmtId="20" fontId="1" fillId="5" borderId="1" xfId="0" applyNumberFormat="1" applyFont="1" applyFill="1" applyBorder="1">
      <alignment vertical="center"/>
    </xf>
    <xf numFmtId="0" fontId="1" fillId="0" borderId="6" xfId="4" applyBorder="1" applyAlignment="1">
      <alignment horizontal="center" vertical="center" shrinkToFit="1"/>
    </xf>
    <xf numFmtId="0" fontId="1" fillId="0" borderId="20" xfId="4" applyBorder="1" applyAlignment="1">
      <alignment horizontal="center" vertical="center" shrinkToFit="1"/>
    </xf>
    <xf numFmtId="0" fontId="0" fillId="0" borderId="60" xfId="5" applyFont="1" applyBorder="1" applyAlignment="1">
      <alignment horizontal="center" vertical="center" shrinkToFit="1"/>
    </xf>
    <xf numFmtId="0" fontId="3" fillId="0" borderId="116" xfId="5" applyFont="1" applyBorder="1" applyAlignment="1">
      <alignment horizontal="center" vertical="center"/>
    </xf>
    <xf numFmtId="0" fontId="3" fillId="0" borderId="117" xfId="5" applyFont="1" applyBorder="1" applyAlignment="1">
      <alignment horizontal="center" vertical="center" shrinkToFit="1"/>
    </xf>
    <xf numFmtId="0" fontId="3" fillId="0" borderId="117" xfId="5" applyFont="1" applyBorder="1" applyAlignment="1">
      <alignment horizontal="center" vertical="center"/>
    </xf>
    <xf numFmtId="0" fontId="13" fillId="0" borderId="51" xfId="5" applyFont="1" applyBorder="1" applyAlignment="1">
      <alignment horizontal="center" vertical="center" wrapText="1"/>
    </xf>
    <xf numFmtId="178" fontId="0" fillId="0" borderId="54" xfId="5" applyNumberFormat="1" applyFont="1" applyBorder="1" applyAlignment="1">
      <alignment horizontal="center" vertical="center"/>
    </xf>
    <xf numFmtId="0" fontId="9" fillId="0" borderId="50" xfId="5" applyFont="1" applyBorder="1" applyAlignment="1">
      <alignment horizontal="center" vertical="center" shrinkToFit="1"/>
    </xf>
    <xf numFmtId="0" fontId="9" fillId="0" borderId="52" xfId="5" applyFont="1" applyBorder="1" applyAlignment="1">
      <alignment horizontal="center" vertical="center" wrapText="1"/>
    </xf>
    <xf numFmtId="0" fontId="0" fillId="0" borderId="118" xfId="5" applyFont="1" applyBorder="1" applyAlignment="1">
      <alignment horizontal="center" vertical="center" wrapText="1"/>
    </xf>
    <xf numFmtId="0" fontId="9" fillId="0" borderId="53" xfId="5" applyFont="1" applyBorder="1" applyAlignment="1">
      <alignment horizontal="center" vertical="center" wrapText="1"/>
    </xf>
    <xf numFmtId="0" fontId="9" fillId="0" borderId="54" xfId="5" applyFont="1" applyBorder="1" applyAlignment="1">
      <alignment horizontal="center" vertical="center" shrinkToFit="1"/>
    </xf>
    <xf numFmtId="0" fontId="3" fillId="0" borderId="72" xfId="5" applyFont="1" applyBorder="1" applyAlignment="1">
      <alignment horizontal="center" vertical="center" shrinkToFit="1"/>
    </xf>
    <xf numFmtId="0" fontId="3" fillId="0" borderId="119" xfId="5" applyFont="1" applyBorder="1" applyAlignment="1">
      <alignment horizontal="center" vertical="center"/>
    </xf>
    <xf numFmtId="0" fontId="3" fillId="0" borderId="74" xfId="5" applyFont="1" applyBorder="1" applyAlignment="1">
      <alignment horizontal="center" vertical="center" shrinkToFit="1"/>
    </xf>
    <xf numFmtId="0" fontId="0" fillId="0" borderId="60" xfId="5" applyFont="1" applyBorder="1" applyAlignment="1">
      <alignment horizontal="center" vertical="center" wrapText="1"/>
    </xf>
    <xf numFmtId="0" fontId="9" fillId="0" borderId="13" xfId="5" applyFont="1" applyBorder="1" applyAlignment="1">
      <alignment horizontal="center" vertical="center" shrinkToFit="1"/>
    </xf>
    <xf numFmtId="0" fontId="3" fillId="0" borderId="120" xfId="5" applyFont="1" applyBorder="1" applyAlignment="1">
      <alignment horizontal="center" vertical="center"/>
    </xf>
    <xf numFmtId="0" fontId="3" fillId="0" borderId="73" xfId="5" applyFont="1" applyBorder="1" applyAlignment="1">
      <alignment horizontal="center" vertical="center"/>
    </xf>
    <xf numFmtId="0" fontId="3" fillId="0" borderId="65" xfId="5" applyFont="1" applyBorder="1" applyAlignment="1">
      <alignment horizontal="center" vertical="center" shrinkToFit="1"/>
    </xf>
    <xf numFmtId="0" fontId="29" fillId="0" borderId="10" xfId="5" applyFont="1" applyBorder="1" applyAlignment="1">
      <alignment horizontal="center" vertical="center" wrapText="1" shrinkToFit="1"/>
    </xf>
    <xf numFmtId="0" fontId="29" fillId="0" borderId="30" xfId="5" applyFont="1" applyBorder="1" applyAlignment="1">
      <alignment horizontal="center" vertical="center" shrinkToFit="1"/>
    </xf>
    <xf numFmtId="0" fontId="29" fillId="0" borderId="46" xfId="5" applyFont="1" applyBorder="1" applyAlignment="1">
      <alignment horizontal="center" vertical="center" wrapText="1" shrinkToFit="1"/>
    </xf>
    <xf numFmtId="0" fontId="3" fillId="0" borderId="72" xfId="5" applyFont="1" applyBorder="1" applyAlignment="1">
      <alignment horizontal="center" vertical="center"/>
    </xf>
    <xf numFmtId="0" fontId="0" fillId="0" borderId="122" xfId="5" applyFont="1" applyBorder="1" applyAlignment="1">
      <alignment horizontal="center" vertical="center" shrinkToFit="1"/>
    </xf>
    <xf numFmtId="0" fontId="5" fillId="0" borderId="61" xfId="7" applyFont="1" applyBorder="1" applyAlignment="1">
      <alignment horizontal="center" vertical="center" shrinkToFit="1"/>
    </xf>
    <xf numFmtId="0" fontId="9" fillId="0" borderId="124" xfId="5" applyFont="1" applyBorder="1" applyAlignment="1">
      <alignment horizontal="center" vertical="center" shrinkToFit="1"/>
    </xf>
    <xf numFmtId="0" fontId="5" fillId="0" borderId="72" xfId="7" applyFont="1" applyBorder="1" applyAlignment="1">
      <alignment horizontal="center" vertical="center" shrinkToFit="1"/>
    </xf>
    <xf numFmtId="0" fontId="3" fillId="0" borderId="74" xfId="5" applyFont="1" applyBorder="1" applyAlignment="1">
      <alignment horizontal="center" vertical="center"/>
    </xf>
    <xf numFmtId="0" fontId="0" fillId="0" borderId="126" xfId="5" applyFont="1" applyBorder="1" applyAlignment="1">
      <alignment horizontal="center" vertical="center" shrinkToFit="1"/>
    </xf>
    <xf numFmtId="20" fontId="0" fillId="0" borderId="127" xfId="5" applyNumberFormat="1" applyFont="1" applyBorder="1" applyAlignment="1">
      <alignment horizontal="center" vertical="center"/>
    </xf>
    <xf numFmtId="0" fontId="0" fillId="0" borderId="20" xfId="5" applyFont="1" applyBorder="1" applyAlignment="1">
      <alignment horizontal="center" vertical="center"/>
    </xf>
    <xf numFmtId="20" fontId="0" fillId="0" borderId="85" xfId="5" applyNumberFormat="1" applyFont="1" applyBorder="1" applyAlignment="1">
      <alignment horizontal="center" vertical="center"/>
    </xf>
    <xf numFmtId="20" fontId="0" fillId="0" borderId="49" xfId="5" applyNumberFormat="1" applyFont="1" applyBorder="1" applyAlignment="1">
      <alignment horizontal="center" vertical="center"/>
    </xf>
    <xf numFmtId="0" fontId="0" fillId="0" borderId="50" xfId="5" applyFont="1" applyBorder="1" applyAlignment="1">
      <alignment horizontal="center" vertical="center"/>
    </xf>
    <xf numFmtId="20" fontId="0" fillId="0" borderId="51" xfId="5" applyNumberFormat="1" applyFont="1" applyBorder="1" applyAlignment="1">
      <alignment horizontal="center" vertical="center"/>
    </xf>
    <xf numFmtId="178" fontId="0" fillId="0" borderId="10" xfId="5" applyNumberFormat="1" applyFont="1" applyBorder="1" applyAlignment="1">
      <alignment horizontal="center" vertical="center"/>
    </xf>
    <xf numFmtId="20" fontId="30" fillId="0" borderId="10" xfId="4" applyNumberFormat="1" applyFont="1" applyBorder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7" fillId="0" borderId="65" xfId="4" applyFont="1" applyBorder="1" applyAlignment="1">
      <alignment horizontal="center" vertical="center"/>
    </xf>
    <xf numFmtId="0" fontId="27" fillId="0" borderId="11" xfId="4" applyFont="1" applyBorder="1" applyAlignment="1">
      <alignment horizontal="center" vertical="center"/>
    </xf>
    <xf numFmtId="0" fontId="27" fillId="0" borderId="11" xfId="4" applyFont="1" applyBorder="1" applyAlignment="1">
      <alignment horizontal="center" vertical="center" shrinkToFit="1"/>
    </xf>
    <xf numFmtId="0" fontId="27" fillId="0" borderId="9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20" fontId="12" fillId="0" borderId="0" xfId="4" applyNumberFormat="1" applyFont="1" applyAlignment="1">
      <alignment horizontal="center" vertical="center"/>
    </xf>
    <xf numFmtId="20" fontId="0" fillId="0" borderId="0" xfId="4" applyNumberFormat="1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44" xfId="5" applyFont="1" applyBorder="1" applyAlignment="1">
      <alignment horizontal="center" vertical="center" shrinkToFit="1"/>
    </xf>
    <xf numFmtId="0" fontId="28" fillId="0" borderId="43" xfId="5" applyFont="1" applyBorder="1" applyAlignment="1">
      <alignment horizontal="center" vertical="center" shrinkToFit="1"/>
    </xf>
    <xf numFmtId="0" fontId="28" fillId="0" borderId="59" xfId="5" applyFont="1" applyBorder="1" applyAlignment="1">
      <alignment horizontal="center" vertical="center" shrinkToFit="1"/>
    </xf>
    <xf numFmtId="0" fontId="28" fillId="0" borderId="33" xfId="5" applyFont="1" applyBorder="1" applyAlignment="1">
      <alignment horizontal="center" vertical="center" shrinkToFit="1"/>
    </xf>
    <xf numFmtId="0" fontId="28" fillId="0" borderId="26" xfId="5" applyFont="1" applyBorder="1" applyAlignment="1">
      <alignment horizontal="center" vertical="center" shrinkToFit="1"/>
    </xf>
    <xf numFmtId="0" fontId="28" fillId="0" borderId="28" xfId="5" applyFont="1" applyBorder="1" applyAlignment="1">
      <alignment horizontal="center" vertical="center" shrinkToFit="1"/>
    </xf>
    <xf numFmtId="0" fontId="28" fillId="0" borderId="59" xfId="5" applyFont="1" applyBorder="1" applyAlignment="1">
      <alignment horizontal="center" vertical="center"/>
    </xf>
    <xf numFmtId="0" fontId="28" fillId="0" borderId="33" xfId="5" applyFont="1" applyBorder="1" applyAlignment="1">
      <alignment horizontal="center" vertical="center"/>
    </xf>
    <xf numFmtId="0" fontId="28" fillId="0" borderId="44" xfId="5" applyFont="1" applyBorder="1" applyAlignment="1">
      <alignment horizontal="center" vertical="center"/>
    </xf>
    <xf numFmtId="0" fontId="28" fillId="0" borderId="43" xfId="5" applyFont="1" applyBorder="1" applyAlignment="1">
      <alignment horizontal="center" vertical="center"/>
    </xf>
    <xf numFmtId="0" fontId="28" fillId="0" borderId="121" xfId="5" applyFont="1" applyBorder="1" applyAlignment="1">
      <alignment horizontal="center" vertical="center" shrinkToFit="1"/>
    </xf>
    <xf numFmtId="0" fontId="28" fillId="0" borderId="123" xfId="5" applyFont="1" applyBorder="1" applyAlignment="1">
      <alignment horizontal="center" vertical="center" shrinkToFit="1"/>
    </xf>
    <xf numFmtId="0" fontId="32" fillId="0" borderId="0" xfId="4" applyFont="1" applyAlignment="1">
      <alignment horizontal="center" vertical="center"/>
    </xf>
    <xf numFmtId="0" fontId="1" fillId="0" borderId="125" xfId="5" applyBorder="1" applyAlignment="1">
      <alignment horizontal="center" vertical="center" shrinkToFit="1"/>
    </xf>
    <xf numFmtId="0" fontId="1" fillId="0" borderId="22" xfId="5" applyBorder="1" applyAlignment="1">
      <alignment horizontal="center" vertical="center" shrinkToFit="1"/>
    </xf>
    <xf numFmtId="0" fontId="1" fillId="0" borderId="23" xfId="5" applyBorder="1" applyAlignment="1">
      <alignment horizontal="center" vertical="center" shrinkToFit="1"/>
    </xf>
    <xf numFmtId="0" fontId="22" fillId="0" borderId="30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11" xfId="4" applyBorder="1" applyAlignment="1">
      <alignment horizontal="center" vertical="center" shrinkToFit="1"/>
    </xf>
    <xf numFmtId="0" fontId="9" fillId="0" borderId="8" xfId="4" applyFont="1" applyBorder="1" applyAlignment="1">
      <alignment horizontal="center" vertical="center"/>
    </xf>
    <xf numFmtId="20" fontId="0" fillId="0" borderId="46" xfId="5" applyNumberFormat="1" applyFont="1" applyBorder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9" fillId="0" borderId="28" xfId="5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shrinkToFit="1"/>
    </xf>
    <xf numFmtId="0" fontId="1" fillId="0" borderId="0" xfId="0" applyFont="1">
      <alignment vertical="center"/>
    </xf>
    <xf numFmtId="0" fontId="35" fillId="0" borderId="0" xfId="3" applyFont="1" applyAlignment="1">
      <alignment horizontal="center" vertical="center" shrinkToFit="1"/>
    </xf>
    <xf numFmtId="0" fontId="36" fillId="0" borderId="0" xfId="3" applyFont="1" applyAlignment="1">
      <alignment horizontal="center" vertical="center"/>
    </xf>
    <xf numFmtId="0" fontId="36" fillId="0" borderId="0" xfId="3" applyFont="1" applyAlignment="1">
      <alignment horizontal="left" vertical="center"/>
    </xf>
    <xf numFmtId="0" fontId="37" fillId="0" borderId="0" xfId="3" applyFont="1" applyAlignment="1">
      <alignment horizontal="left"/>
    </xf>
    <xf numFmtId="0" fontId="37" fillId="0" borderId="0" xfId="3" applyFont="1" applyAlignment="1">
      <alignment horizontal="left" vertical="center"/>
    </xf>
    <xf numFmtId="0" fontId="36" fillId="0" borderId="0" xfId="3" applyFont="1" applyAlignment="1">
      <alignment horizontal="center" vertical="center" shrinkToFit="1"/>
    </xf>
    <xf numFmtId="0" fontId="38" fillId="0" borderId="0" xfId="3" applyFont="1" applyAlignment="1">
      <alignment horizontal="center" vertical="center" shrinkToFit="1"/>
    </xf>
    <xf numFmtId="0" fontId="37" fillId="0" borderId="0" xfId="0" applyFont="1">
      <alignment vertical="center"/>
    </xf>
    <xf numFmtId="58" fontId="37" fillId="0" borderId="0" xfId="0" applyNumberFormat="1" applyFont="1">
      <alignment vertical="center"/>
    </xf>
    <xf numFmtId="0" fontId="36" fillId="0" borderId="0" xfId="0" applyFont="1">
      <alignment vertical="center"/>
    </xf>
    <xf numFmtId="0" fontId="37" fillId="0" borderId="0" xfId="3" applyFont="1" applyAlignment="1">
      <alignment horizontal="center" vertical="center" shrinkToFit="1"/>
    </xf>
    <xf numFmtId="0" fontId="34" fillId="0" borderId="0" xfId="0" applyFont="1">
      <alignment vertical="center"/>
    </xf>
    <xf numFmtId="0" fontId="34" fillId="0" borderId="0" xfId="3" applyFont="1" applyAlignment="1">
      <alignment horizontal="left" vertical="center"/>
    </xf>
    <xf numFmtId="0" fontId="36" fillId="0" borderId="0" xfId="3" applyFont="1" applyAlignment="1">
      <alignment horizontal="left"/>
    </xf>
    <xf numFmtId="0" fontId="37" fillId="0" borderId="0" xfId="3" applyFont="1" applyAlignment="1">
      <alignment horizontal="left" vertical="top"/>
    </xf>
    <xf numFmtId="0" fontId="39" fillId="0" borderId="0" xfId="0" applyFont="1" applyAlignment="1">
      <alignment vertical="center" justifyLastLine="1"/>
    </xf>
    <xf numFmtId="0" fontId="40" fillId="0" borderId="0" xfId="0" applyFont="1">
      <alignment vertical="center"/>
    </xf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34" fillId="0" borderId="0" xfId="0" applyFont="1" applyAlignment="1">
      <alignment vertical="center" shrinkToFit="1"/>
    </xf>
    <xf numFmtId="0" fontId="40" fillId="9" borderId="0" xfId="0" applyFont="1" applyFill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shrinkToFit="1"/>
    </xf>
    <xf numFmtId="0" fontId="41" fillId="0" borderId="0" xfId="0" applyFont="1">
      <alignment vertical="center"/>
    </xf>
    <xf numFmtId="0" fontId="42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56" fontId="42" fillId="0" borderId="0" xfId="0" applyNumberFormat="1" applyFont="1" applyProtection="1">
      <alignment vertical="center"/>
      <protection locked="0"/>
    </xf>
    <xf numFmtId="56" fontId="42" fillId="0" borderId="0" xfId="0" applyNumberFormat="1" applyFont="1" applyAlignment="1" applyProtection="1">
      <alignment vertical="center" shrinkToFit="1"/>
      <protection locked="0"/>
    </xf>
    <xf numFmtId="32" fontId="42" fillId="0" borderId="0" xfId="0" applyNumberFormat="1" applyFont="1" applyAlignment="1" applyProtection="1">
      <alignment vertical="center" shrinkToFit="1"/>
      <protection locked="0"/>
    </xf>
    <xf numFmtId="32" fontId="42" fillId="0" borderId="0" xfId="0" applyNumberFormat="1" applyFont="1">
      <alignment vertical="center"/>
    </xf>
    <xf numFmtId="32" fontId="42" fillId="0" borderId="0" xfId="0" applyNumberFormat="1" applyFont="1" applyAlignment="1">
      <alignment horizontal="left" vertical="center"/>
    </xf>
    <xf numFmtId="49" fontId="42" fillId="0" borderId="0" xfId="0" applyNumberFormat="1" applyFont="1">
      <alignment vertical="center"/>
    </xf>
    <xf numFmtId="0" fontId="45" fillId="0" borderId="0" xfId="0" applyFont="1">
      <alignment vertical="center"/>
    </xf>
    <xf numFmtId="0" fontId="45" fillId="0" borderId="0" xfId="3" applyFont="1" applyAlignment="1">
      <alignment horizontal="left" vertical="center"/>
    </xf>
    <xf numFmtId="0" fontId="45" fillId="0" borderId="0" xfId="3" applyFont="1" applyAlignment="1">
      <alignment horizontal="left"/>
    </xf>
    <xf numFmtId="0" fontId="45" fillId="0" borderId="0" xfId="3" applyFont="1" applyAlignment="1">
      <alignment horizontal="center" vertical="center" shrinkToFit="1"/>
    </xf>
    <xf numFmtId="56" fontId="44" fillId="0" borderId="0" xfId="3" applyNumberFormat="1" applyFont="1" applyAlignment="1">
      <alignment horizontal="left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32" fontId="42" fillId="0" borderId="0" xfId="0" applyNumberFormat="1" applyFont="1" applyAlignment="1" applyProtection="1">
      <alignment horizontal="center" vertical="center" shrinkToFit="1"/>
      <protection locked="0"/>
    </xf>
    <xf numFmtId="0" fontId="46" fillId="0" borderId="0" xfId="3" applyFont="1" applyAlignment="1">
      <alignment horizontal="center" vertical="center" shrinkToFit="1"/>
    </xf>
    <xf numFmtId="0" fontId="39" fillId="0" borderId="0" xfId="0" applyFont="1" applyAlignment="1">
      <alignment horizontal="center" vertical="center" justifyLastLine="1"/>
    </xf>
    <xf numFmtId="56" fontId="42" fillId="0" borderId="0" xfId="0" applyNumberFormat="1" applyFont="1" applyAlignment="1" applyProtection="1">
      <alignment horizontal="center" vertical="center" shrinkToFit="1"/>
      <protection locked="0"/>
    </xf>
    <xf numFmtId="179" fontId="13" fillId="0" borderId="8" xfId="4" applyNumberFormat="1" applyFont="1" applyBorder="1" applyAlignment="1">
      <alignment horizontal="center" vertical="center" wrapText="1"/>
    </xf>
    <xf numFmtId="179" fontId="13" fillId="0" borderId="9" xfId="4" applyNumberFormat="1" applyFont="1" applyBorder="1" applyAlignment="1">
      <alignment horizontal="center" vertical="center" wrapText="1"/>
    </xf>
    <xf numFmtId="178" fontId="12" fillId="0" borderId="128" xfId="4" applyNumberFormat="1" applyFont="1" applyBorder="1" applyAlignment="1">
      <alignment horizontal="center" vertical="center" shrinkToFit="1"/>
    </xf>
    <xf numFmtId="178" fontId="12" fillId="0" borderId="25" xfId="4" applyNumberFormat="1" applyFont="1" applyBorder="1" applyAlignment="1">
      <alignment horizontal="center" vertical="center" shrinkToFit="1"/>
    </xf>
    <xf numFmtId="178" fontId="12" fillId="0" borderId="13" xfId="4" applyNumberFormat="1" applyFont="1" applyBorder="1" applyAlignment="1">
      <alignment horizontal="center" vertical="center" shrinkToFit="1"/>
    </xf>
    <xf numFmtId="179" fontId="13" fillId="0" borderId="24" xfId="4" applyNumberFormat="1" applyFont="1" applyBorder="1" applyAlignment="1">
      <alignment horizontal="center" vertical="center" wrapText="1"/>
    </xf>
    <xf numFmtId="179" fontId="31" fillId="0" borderId="99" xfId="4" applyNumberFormat="1" applyFont="1" applyBorder="1" applyAlignment="1">
      <alignment horizontal="center" vertical="center" wrapText="1" shrinkToFit="1"/>
    </xf>
    <xf numFmtId="179" fontId="31" fillId="0" borderId="100" xfId="4" applyNumberFormat="1" applyFont="1" applyBorder="1" applyAlignment="1">
      <alignment horizontal="center" vertical="center" wrapText="1" shrinkToFit="1"/>
    </xf>
    <xf numFmtId="179" fontId="31" fillId="0" borderId="105" xfId="4" applyNumberFormat="1" applyFont="1" applyBorder="1" applyAlignment="1">
      <alignment horizontal="center" vertical="center" wrapText="1" shrinkToFit="1"/>
    </xf>
    <xf numFmtId="179" fontId="31" fillId="0" borderId="106" xfId="4" applyNumberFormat="1" applyFont="1" applyBorder="1" applyAlignment="1">
      <alignment horizontal="center" vertical="center" wrapText="1" shrinkToFit="1"/>
    </xf>
    <xf numFmtId="0" fontId="9" fillId="0" borderId="6" xfId="4" applyFont="1" applyBorder="1" applyAlignment="1">
      <alignment horizontal="center" vertical="center" shrinkToFit="1"/>
    </xf>
    <xf numFmtId="0" fontId="9" fillId="0" borderId="38" xfId="4" applyFont="1" applyBorder="1" applyAlignment="1">
      <alignment horizontal="center" vertical="center" shrinkToFit="1"/>
    </xf>
    <xf numFmtId="0" fontId="0" fillId="0" borderId="75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0" fillId="0" borderId="17" xfId="4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0" fillId="0" borderId="7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 shrinkToFit="1"/>
    </xf>
    <xf numFmtId="0" fontId="9" fillId="0" borderId="5" xfId="4" applyFont="1" applyBorder="1" applyAlignment="1">
      <alignment horizontal="center" vertical="center" shrinkToFit="1"/>
    </xf>
    <xf numFmtId="0" fontId="0" fillId="0" borderId="76" xfId="4" applyFont="1" applyBorder="1" applyAlignment="1">
      <alignment horizontal="center" vertical="center"/>
    </xf>
    <xf numFmtId="0" fontId="0" fillId="0" borderId="77" xfId="4" applyFont="1" applyBorder="1" applyAlignment="1">
      <alignment horizontal="center" vertical="center"/>
    </xf>
    <xf numFmtId="0" fontId="1" fillId="0" borderId="0" xfId="4" applyAlignment="1">
      <alignment horizontal="center" vertical="center" shrinkToFit="1"/>
    </xf>
    <xf numFmtId="0" fontId="1" fillId="0" borderId="5" xfId="4" applyBorder="1" applyAlignment="1">
      <alignment horizontal="center" vertical="center" shrinkToFit="1"/>
    </xf>
    <xf numFmtId="0" fontId="0" fillId="0" borderId="1" xfId="4" applyFont="1" applyBorder="1" applyAlignment="1">
      <alignment horizontal="center" vertical="center"/>
    </xf>
    <xf numFmtId="0" fontId="1" fillId="0" borderId="29" xfId="4" applyBorder="1" applyAlignment="1">
      <alignment horizontal="center" vertical="center" shrinkToFit="1"/>
    </xf>
    <xf numFmtId="0" fontId="1" fillId="0" borderId="37" xfId="4" applyBorder="1" applyAlignment="1">
      <alignment horizontal="center" vertical="center" shrinkToFit="1"/>
    </xf>
    <xf numFmtId="0" fontId="1" fillId="0" borderId="36" xfId="4" applyBorder="1" applyAlignment="1">
      <alignment horizontal="center" vertical="center" shrinkToFit="1"/>
    </xf>
    <xf numFmtId="0" fontId="32" fillId="0" borderId="101" xfId="4" applyFont="1" applyBorder="1" applyAlignment="1">
      <alignment horizontal="center" vertical="center"/>
    </xf>
    <xf numFmtId="0" fontId="32" fillId="0" borderId="93" xfId="4" applyFont="1" applyBorder="1" applyAlignment="1">
      <alignment horizontal="center" vertical="center"/>
    </xf>
    <xf numFmtId="0" fontId="32" fillId="0" borderId="102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32" fillId="0" borderId="94" xfId="4" applyFont="1" applyBorder="1" applyAlignment="1">
      <alignment horizontal="center" vertical="center"/>
    </xf>
    <xf numFmtId="0" fontId="32" fillId="0" borderId="104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shrinkToFit="1"/>
    </xf>
    <xf numFmtId="179" fontId="13" fillId="0" borderId="97" xfId="4" applyNumberFormat="1" applyFont="1" applyBorder="1" applyAlignment="1">
      <alignment horizontal="center" vertical="center" shrinkToFit="1"/>
    </xf>
    <xf numFmtId="179" fontId="13" fillId="0" borderId="98" xfId="4" applyNumberFormat="1" applyFont="1" applyBorder="1" applyAlignment="1">
      <alignment horizontal="center" vertical="center" shrinkToFit="1"/>
    </xf>
    <xf numFmtId="179" fontId="13" fillId="0" borderId="99" xfId="4" applyNumberFormat="1" applyFont="1" applyBorder="1" applyAlignment="1">
      <alignment horizontal="center" vertical="center" shrinkToFit="1"/>
    </xf>
    <xf numFmtId="179" fontId="13" fillId="0" borderId="100" xfId="4" applyNumberFormat="1" applyFont="1" applyBorder="1" applyAlignment="1">
      <alignment horizontal="center" vertical="center" shrinkToFit="1"/>
    </xf>
    <xf numFmtId="178" fontId="12" fillId="0" borderId="12" xfId="4" applyNumberFormat="1" applyFont="1" applyBorder="1" applyAlignment="1">
      <alignment horizontal="center" vertical="center" shrinkToFit="1"/>
    </xf>
    <xf numFmtId="0" fontId="9" fillId="0" borderId="14" xfId="4" applyFont="1" applyBorder="1" applyAlignment="1">
      <alignment horizontal="center" vertical="center" shrinkToFit="1"/>
    </xf>
    <xf numFmtId="0" fontId="1" fillId="0" borderId="16" xfId="4" applyBorder="1" applyAlignment="1">
      <alignment horizontal="center" vertical="center" shrinkToFit="1"/>
    </xf>
    <xf numFmtId="0" fontId="0" fillId="0" borderId="29" xfId="4" applyFont="1" applyBorder="1" applyAlignment="1">
      <alignment horizontal="center" vertical="center" shrinkToFit="1"/>
    </xf>
    <xf numFmtId="0" fontId="1" fillId="0" borderId="12" xfId="4" applyBorder="1" applyAlignment="1">
      <alignment horizontal="center" vertical="center" shrinkToFit="1"/>
    </xf>
    <xf numFmtId="0" fontId="1" fillId="0" borderId="25" xfId="4" applyBorder="1" applyAlignment="1">
      <alignment horizontal="center" vertical="center" shrinkToFit="1"/>
    </xf>
    <xf numFmtId="0" fontId="1" fillId="0" borderId="13" xfId="4" applyBorder="1" applyAlignment="1">
      <alignment horizontal="center" vertical="center" shrinkToFit="1"/>
    </xf>
    <xf numFmtId="0" fontId="1" fillId="0" borderId="14" xfId="4" applyBorder="1" applyAlignment="1">
      <alignment horizontal="center" vertical="center" shrinkToFit="1"/>
    </xf>
    <xf numFmtId="0" fontId="1" fillId="0" borderId="6" xfId="4" applyBorder="1" applyAlignment="1">
      <alignment horizontal="center" vertical="center" shrinkToFit="1"/>
    </xf>
    <xf numFmtId="0" fontId="1" fillId="0" borderId="38" xfId="4" applyBorder="1" applyAlignment="1">
      <alignment horizontal="center" vertical="center" shrinkToFit="1"/>
    </xf>
    <xf numFmtId="0" fontId="0" fillId="0" borderId="36" xfId="4" applyFont="1" applyBorder="1" applyAlignment="1">
      <alignment horizontal="center" vertical="center" shrinkToFit="1"/>
    </xf>
    <xf numFmtId="0" fontId="9" fillId="0" borderId="16" xfId="4" applyFont="1" applyBorder="1" applyAlignment="1">
      <alignment horizontal="center" vertical="center" shrinkToFit="1"/>
    </xf>
    <xf numFmtId="0" fontId="9" fillId="0" borderId="64" xfId="4" applyFont="1" applyBorder="1" applyAlignment="1">
      <alignment horizontal="center" vertical="center" shrinkToFit="1"/>
    </xf>
    <xf numFmtId="0" fontId="9" fillId="0" borderId="65" xfId="4" applyFont="1" applyBorder="1" applyAlignment="1">
      <alignment horizontal="center" vertical="center" shrinkToFit="1"/>
    </xf>
    <xf numFmtId="0" fontId="9" fillId="0" borderId="18" xfId="4" applyFont="1" applyBorder="1" applyAlignment="1">
      <alignment horizontal="center" vertical="center" shrinkToFit="1"/>
    </xf>
    <xf numFmtId="0" fontId="1" fillId="0" borderId="0" xfId="4" applyAlignment="1">
      <alignment horizontal="center" vertical="center"/>
    </xf>
    <xf numFmtId="0" fontId="1" fillId="0" borderId="16" xfId="4" applyBorder="1" applyAlignment="1">
      <alignment horizontal="distributed" vertical="center" shrinkToFit="1"/>
    </xf>
    <xf numFmtId="0" fontId="1" fillId="0" borderId="0" xfId="4" applyAlignment="1">
      <alignment horizontal="distributed" vertical="center" shrinkToFit="1"/>
    </xf>
    <xf numFmtId="0" fontId="1" fillId="0" borderId="5" xfId="4" applyBorder="1" applyAlignment="1">
      <alignment horizontal="distributed" vertical="center" shrinkToFit="1"/>
    </xf>
    <xf numFmtId="0" fontId="0" fillId="0" borderId="0" xfId="4" applyFont="1" applyAlignment="1">
      <alignment horizontal="center" vertical="center"/>
    </xf>
    <xf numFmtId="0" fontId="1" fillId="0" borderId="18" xfId="4" applyBorder="1" applyAlignment="1">
      <alignment horizontal="center" vertical="center" shrinkToFit="1"/>
    </xf>
    <xf numFmtId="0" fontId="1" fillId="0" borderId="64" xfId="4" applyBorder="1" applyAlignment="1">
      <alignment horizontal="center" vertical="center" shrinkToFit="1"/>
    </xf>
    <xf numFmtId="0" fontId="1" fillId="0" borderId="65" xfId="4" applyBorder="1" applyAlignment="1">
      <alignment horizontal="center" vertical="center" shrinkToFit="1"/>
    </xf>
    <xf numFmtId="0" fontId="0" fillId="0" borderId="76" xfId="4" applyFont="1" applyBorder="1" applyAlignment="1">
      <alignment horizontal="center" vertical="center" shrinkToFit="1"/>
    </xf>
    <xf numFmtId="0" fontId="0" fillId="0" borderId="77" xfId="4" applyFont="1" applyBorder="1" applyAlignment="1">
      <alignment horizontal="center" vertical="center" shrinkToFit="1"/>
    </xf>
    <xf numFmtId="0" fontId="10" fillId="0" borderId="101" xfId="4" applyFont="1" applyBorder="1" applyAlignment="1">
      <alignment horizontal="center" vertical="center" shrinkToFit="1"/>
    </xf>
    <xf numFmtId="0" fontId="10" fillId="0" borderId="93" xfId="4" applyFont="1" applyBorder="1" applyAlignment="1">
      <alignment horizontal="center" vertical="center" shrinkToFit="1"/>
    </xf>
    <xf numFmtId="0" fontId="10" fillId="0" borderId="102" xfId="4" applyFont="1" applyBorder="1" applyAlignment="1">
      <alignment horizontal="center" vertical="center" shrinkToFit="1"/>
    </xf>
    <xf numFmtId="0" fontId="10" fillId="0" borderId="103" xfId="4" applyFont="1" applyBorder="1" applyAlignment="1">
      <alignment horizontal="center" vertical="center" shrinkToFit="1"/>
    </xf>
    <xf numFmtId="0" fontId="10" fillId="0" borderId="94" xfId="4" applyFont="1" applyBorder="1" applyAlignment="1">
      <alignment horizontal="center" vertical="center" shrinkToFit="1"/>
    </xf>
    <xf numFmtId="0" fontId="10" fillId="0" borderId="104" xfId="4" applyFont="1" applyBorder="1" applyAlignment="1">
      <alignment horizontal="center" vertical="center" shrinkToFit="1"/>
    </xf>
    <xf numFmtId="0" fontId="15" fillId="0" borderId="101" xfId="4" applyFont="1" applyBorder="1" applyAlignment="1">
      <alignment horizontal="center" vertical="center" shrinkToFit="1"/>
    </xf>
    <xf numFmtId="0" fontId="15" fillId="0" borderId="93" xfId="4" applyFont="1" applyBorder="1" applyAlignment="1">
      <alignment horizontal="center" vertical="center" shrinkToFit="1"/>
    </xf>
    <xf numFmtId="0" fontId="15" fillId="0" borderId="102" xfId="4" applyFont="1" applyBorder="1" applyAlignment="1">
      <alignment horizontal="center" vertical="center" shrinkToFit="1"/>
    </xf>
    <xf numFmtId="0" fontId="15" fillId="0" borderId="103" xfId="4" applyFont="1" applyBorder="1" applyAlignment="1">
      <alignment horizontal="center" vertical="center" shrinkToFit="1"/>
    </xf>
    <xf numFmtId="0" fontId="15" fillId="0" borderId="94" xfId="4" applyFont="1" applyBorder="1" applyAlignment="1">
      <alignment horizontal="center" vertical="center" shrinkToFit="1"/>
    </xf>
    <xf numFmtId="0" fontId="15" fillId="0" borderId="104" xfId="4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19" fillId="0" borderId="110" xfId="4" applyFont="1" applyBorder="1" applyAlignment="1">
      <alignment horizontal="center" vertical="center"/>
    </xf>
    <xf numFmtId="0" fontId="19" fillId="0" borderId="112" xfId="4" applyFont="1" applyBorder="1" applyAlignment="1">
      <alignment horizontal="center" vertical="center"/>
    </xf>
    <xf numFmtId="180" fontId="19" fillId="0" borderId="109" xfId="4" applyNumberFormat="1" applyFont="1" applyBorder="1" applyAlignment="1">
      <alignment horizontal="center" vertical="center"/>
    </xf>
    <xf numFmtId="180" fontId="19" fillId="0" borderId="110" xfId="4" applyNumberFormat="1" applyFont="1" applyBorder="1" applyAlignment="1">
      <alignment horizontal="center" vertical="center"/>
    </xf>
    <xf numFmtId="180" fontId="19" fillId="0" borderId="113" xfId="4" applyNumberFormat="1" applyFont="1" applyBorder="1" applyAlignment="1">
      <alignment horizontal="center" vertical="center"/>
    </xf>
    <xf numFmtId="180" fontId="19" fillId="0" borderId="114" xfId="4" applyNumberFormat="1" applyFont="1" applyBorder="1" applyAlignment="1">
      <alignment horizontal="center" vertical="center"/>
    </xf>
    <xf numFmtId="0" fontId="19" fillId="0" borderId="114" xfId="4" applyFont="1" applyBorder="1" applyAlignment="1">
      <alignment horizontal="center" vertical="center"/>
    </xf>
    <xf numFmtId="0" fontId="19" fillId="0" borderId="115" xfId="4" applyFont="1" applyBorder="1" applyAlignment="1">
      <alignment horizontal="center" vertical="center"/>
    </xf>
    <xf numFmtId="0" fontId="18" fillId="0" borderId="57" xfId="4" applyFont="1" applyBorder="1" applyAlignment="1">
      <alignment horizontal="center" vertical="center"/>
    </xf>
    <xf numFmtId="0" fontId="18" fillId="0" borderId="21" xfId="4" applyFont="1" applyBorder="1" applyAlignment="1">
      <alignment horizontal="center" vertical="center"/>
    </xf>
    <xf numFmtId="0" fontId="18" fillId="0" borderId="58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0" fillId="0" borderId="7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0" fillId="0" borderId="0" xfId="4" applyFont="1" applyAlignment="1">
      <alignment horizontal="center" vertical="center" shrinkToFit="1"/>
    </xf>
    <xf numFmtId="180" fontId="19" fillId="0" borderId="107" xfId="4" applyNumberFormat="1" applyFont="1" applyBorder="1" applyAlignment="1">
      <alignment horizontal="center" vertical="center"/>
    </xf>
    <xf numFmtId="180" fontId="19" fillId="0" borderId="108" xfId="4" applyNumberFormat="1" applyFont="1" applyBorder="1" applyAlignment="1">
      <alignment horizontal="center" vertical="center"/>
    </xf>
    <xf numFmtId="0" fontId="19" fillId="0" borderId="108" xfId="4" applyFont="1" applyBorder="1" applyAlignment="1">
      <alignment horizontal="center" vertical="center"/>
    </xf>
    <xf numFmtId="0" fontId="19" fillId="0" borderId="111" xfId="4" applyFont="1" applyBorder="1" applyAlignment="1">
      <alignment horizontal="center" vertical="center"/>
    </xf>
    <xf numFmtId="0" fontId="15" fillId="0" borderId="75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9" fontId="27" fillId="0" borderId="99" xfId="4" applyNumberFormat="1" applyFont="1" applyBorder="1" applyAlignment="1">
      <alignment horizontal="center" vertical="center" wrapText="1" shrinkToFit="1"/>
    </xf>
    <xf numFmtId="179" fontId="27" fillId="0" borderId="100" xfId="4" applyNumberFormat="1" applyFont="1" applyBorder="1" applyAlignment="1">
      <alignment horizontal="center" vertical="center" wrapText="1" shrinkToFit="1"/>
    </xf>
    <xf numFmtId="179" fontId="27" fillId="0" borderId="105" xfId="4" applyNumberFormat="1" applyFont="1" applyBorder="1" applyAlignment="1">
      <alignment horizontal="center" vertical="center" wrapText="1" shrinkToFit="1"/>
    </xf>
    <xf numFmtId="179" fontId="27" fillId="0" borderId="106" xfId="4" applyNumberFormat="1" applyFont="1" applyBorder="1" applyAlignment="1">
      <alignment horizontal="center" vertical="center" wrapText="1" shrinkToFit="1"/>
    </xf>
    <xf numFmtId="179" fontId="13" fillId="0" borderId="24" xfId="5" applyNumberFormat="1" applyFont="1" applyBorder="1" applyAlignment="1">
      <alignment horizontal="center" vertical="center" wrapText="1"/>
    </xf>
    <xf numFmtId="179" fontId="13" fillId="0" borderId="8" xfId="5" applyNumberFormat="1" applyFont="1" applyBorder="1" applyAlignment="1">
      <alignment horizontal="center" vertical="center" wrapText="1"/>
    </xf>
    <xf numFmtId="179" fontId="13" fillId="0" borderId="9" xfId="5" applyNumberFormat="1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179" fontId="13" fillId="0" borderId="57" xfId="5" applyNumberFormat="1" applyFont="1" applyBorder="1" applyAlignment="1">
      <alignment horizontal="center" vertical="center" wrapText="1"/>
    </xf>
    <xf numFmtId="179" fontId="13" fillId="0" borderId="16" xfId="5" applyNumberFormat="1" applyFont="1" applyBorder="1" applyAlignment="1">
      <alignment horizontal="center" vertical="center" wrapText="1"/>
    </xf>
    <xf numFmtId="0" fontId="27" fillId="0" borderId="24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 wrapText="1"/>
    </xf>
    <xf numFmtId="0" fontId="27" fillId="0" borderId="9" xfId="5" applyFont="1" applyBorder="1" applyAlignment="1">
      <alignment horizontal="center" vertical="center" wrapText="1"/>
    </xf>
    <xf numFmtId="0" fontId="1" fillId="10" borderId="78" xfId="5" applyFill="1" applyBorder="1" applyAlignment="1">
      <alignment horizontal="center" vertical="center"/>
    </xf>
    <xf numFmtId="0" fontId="1" fillId="10" borderId="4" xfId="5" applyFill="1" applyBorder="1" applyAlignment="1">
      <alignment horizontal="center" vertical="center"/>
    </xf>
    <xf numFmtId="0" fontId="9" fillId="0" borderId="0" xfId="5" applyFont="1" applyAlignment="1">
      <alignment horizontal="right"/>
    </xf>
    <xf numFmtId="0" fontId="0" fillId="0" borderId="57" xfId="5" applyFont="1" applyBorder="1" applyAlignment="1">
      <alignment horizontal="center" vertical="center"/>
    </xf>
    <xf numFmtId="0" fontId="0" fillId="0" borderId="58" xfId="5" applyFont="1" applyBorder="1" applyAlignment="1">
      <alignment horizontal="center" vertical="center"/>
    </xf>
    <xf numFmtId="0" fontId="0" fillId="0" borderId="18" xfId="5" applyFont="1" applyBorder="1" applyAlignment="1">
      <alignment horizontal="center" vertical="center"/>
    </xf>
    <xf numFmtId="0" fontId="0" fillId="0" borderId="65" xfId="5" applyFont="1" applyBorder="1" applyAlignment="1">
      <alignment horizontal="center" vertical="center"/>
    </xf>
    <xf numFmtId="0" fontId="0" fillId="0" borderId="21" xfId="5" applyFont="1" applyBorder="1" applyAlignment="1">
      <alignment horizontal="center" vertical="center"/>
    </xf>
    <xf numFmtId="0" fontId="0" fillId="0" borderId="64" xfId="5" applyFont="1" applyBorder="1" applyAlignment="1">
      <alignment horizontal="center" vertical="center"/>
    </xf>
    <xf numFmtId="0" fontId="28" fillId="0" borderId="57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/>
    </xf>
    <xf numFmtId="0" fontId="9" fillId="0" borderId="9" xfId="5" applyFont="1" applyBorder="1" applyAlignment="1">
      <alignment horizontal="center"/>
    </xf>
    <xf numFmtId="0" fontId="9" fillId="0" borderId="21" xfId="5" applyFont="1" applyBorder="1" applyAlignment="1">
      <alignment horizontal="center" vertical="center" shrinkToFit="1"/>
    </xf>
    <xf numFmtId="0" fontId="9" fillId="0" borderId="64" xfId="5" applyFont="1" applyBorder="1" applyAlignment="1">
      <alignment horizontal="center" vertical="center" shrinkToFit="1"/>
    </xf>
    <xf numFmtId="0" fontId="9" fillId="0" borderId="24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64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 wrapText="1" shrinkToFit="1"/>
    </xf>
    <xf numFmtId="0" fontId="9" fillId="0" borderId="9" xfId="5" applyFont="1" applyBorder="1" applyAlignment="1">
      <alignment horizontal="center" vertical="center" wrapText="1" shrinkToFit="1"/>
    </xf>
    <xf numFmtId="0" fontId="9" fillId="0" borderId="57" xfId="5" applyFont="1" applyBorder="1" applyAlignment="1">
      <alignment horizontal="center" vertical="center"/>
    </xf>
    <xf numFmtId="0" fontId="28" fillId="0" borderId="24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12" xfId="6" applyFont="1" applyBorder="1" applyAlignment="1">
      <alignment horizontal="center" vertical="center"/>
    </xf>
    <xf numFmtId="0" fontId="9" fillId="0" borderId="49" xfId="6" applyFont="1" applyBorder="1" applyAlignment="1">
      <alignment horizontal="center" vertical="center"/>
    </xf>
    <xf numFmtId="0" fontId="9" fillId="0" borderId="79" xfId="6" applyFont="1" applyBorder="1" applyAlignment="1">
      <alignment horizontal="center" vertical="center"/>
    </xf>
    <xf numFmtId="0" fontId="9" fillId="0" borderId="80" xfId="6" applyFont="1" applyBorder="1" applyAlignment="1">
      <alignment horizontal="center" vertical="center"/>
    </xf>
    <xf numFmtId="0" fontId="9" fillId="0" borderId="81" xfId="6" applyFont="1" applyBorder="1" applyAlignment="1">
      <alignment horizontal="center" vertical="center"/>
    </xf>
    <xf numFmtId="0" fontId="9" fillId="0" borderId="82" xfId="6" applyFont="1" applyBorder="1" applyAlignment="1">
      <alignment horizontal="center" vertical="center"/>
    </xf>
    <xf numFmtId="0" fontId="1" fillId="0" borderId="57" xfId="6" applyBorder="1" applyAlignment="1">
      <alignment horizontal="center" vertical="center"/>
    </xf>
    <xf numFmtId="0" fontId="1" fillId="0" borderId="18" xfId="6" applyBorder="1" applyAlignment="1">
      <alignment horizontal="center" vertical="center"/>
    </xf>
    <xf numFmtId="0" fontId="1" fillId="0" borderId="58" xfId="6" applyBorder="1" applyAlignment="1">
      <alignment horizontal="center" vertical="center" wrapText="1"/>
    </xf>
    <xf numFmtId="0" fontId="1" fillId="0" borderId="65" xfId="6" applyBorder="1" applyAlignment="1">
      <alignment horizontal="center" wrapText="1"/>
    </xf>
    <xf numFmtId="0" fontId="9" fillId="0" borderId="46" xfId="6" applyFont="1" applyBorder="1" applyAlignment="1">
      <alignment horizontal="center" vertical="center"/>
    </xf>
    <xf numFmtId="0" fontId="9" fillId="0" borderId="30" xfId="6" applyFont="1" applyBorder="1" applyAlignment="1">
      <alignment horizontal="center" vertical="center"/>
    </xf>
    <xf numFmtId="49" fontId="14" fillId="0" borderId="83" xfId="6" applyNumberFormat="1" applyFont="1" applyBorder="1" applyAlignment="1">
      <alignment horizontal="center" vertical="center" wrapText="1"/>
    </xf>
    <xf numFmtId="49" fontId="14" fillId="0" borderId="84" xfId="6" applyNumberFormat="1" applyFont="1" applyBorder="1" applyAlignment="1">
      <alignment horizontal="center" vertical="center" wrapText="1"/>
    </xf>
    <xf numFmtId="49" fontId="14" fillId="0" borderId="79" xfId="6" applyNumberFormat="1" applyFont="1" applyBorder="1" applyAlignment="1">
      <alignment horizontal="center" vertical="center" wrapText="1"/>
    </xf>
    <xf numFmtId="49" fontId="14" fillId="0" borderId="1" xfId="6" applyNumberFormat="1" applyFont="1" applyBorder="1" applyAlignment="1">
      <alignment horizontal="center" vertical="center" wrapText="1"/>
    </xf>
    <xf numFmtId="49" fontId="12" fillId="0" borderId="57" xfId="6" applyNumberFormat="1" applyFont="1" applyBorder="1" applyAlignment="1">
      <alignment horizontal="center" vertical="center"/>
    </xf>
    <xf numFmtId="49" fontId="12" fillId="0" borderId="16" xfId="6" applyNumberFormat="1" applyFont="1" applyBorder="1" applyAlignment="1">
      <alignment horizontal="center" vertical="center"/>
    </xf>
    <xf numFmtId="49" fontId="12" fillId="0" borderId="85" xfId="6" applyNumberFormat="1" applyFont="1" applyBorder="1" applyAlignment="1">
      <alignment horizontal="center" vertical="center"/>
    </xf>
    <xf numFmtId="49" fontId="12" fillId="0" borderId="37" xfId="6" applyNumberFormat="1" applyFont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1" fillId="0" borderId="9" xfId="6" applyBorder="1" applyAlignment="1">
      <alignment horizontal="center"/>
    </xf>
    <xf numFmtId="49" fontId="12" fillId="0" borderId="36" xfId="6" applyNumberFormat="1" applyFont="1" applyBorder="1" applyAlignment="1">
      <alignment horizontal="center" vertical="center"/>
    </xf>
    <xf numFmtId="0" fontId="9" fillId="0" borderId="30" xfId="6" applyFont="1" applyBorder="1" applyAlignment="1">
      <alignment horizontal="center" vertical="center" shrinkToFit="1"/>
    </xf>
    <xf numFmtId="49" fontId="14" fillId="0" borderId="36" xfId="6" applyNumberFormat="1" applyFont="1" applyBorder="1" applyAlignment="1">
      <alignment horizontal="center" vertical="center" wrapText="1"/>
    </xf>
    <xf numFmtId="49" fontId="14" fillId="0" borderId="86" xfId="6" applyNumberFormat="1" applyFont="1" applyBorder="1" applyAlignment="1">
      <alignment horizontal="center" vertical="center" wrapText="1"/>
    </xf>
    <xf numFmtId="49" fontId="14" fillId="0" borderId="87" xfId="6" applyNumberFormat="1" applyFont="1" applyBorder="1" applyAlignment="1">
      <alignment horizontal="center" vertical="center" wrapText="1"/>
    </xf>
    <xf numFmtId="49" fontId="12" fillId="0" borderId="49" xfId="6" applyNumberFormat="1" applyFont="1" applyBorder="1" applyAlignment="1">
      <alignment horizontal="center" vertical="center"/>
    </xf>
    <xf numFmtId="49" fontId="14" fillId="0" borderId="76" xfId="6" applyNumberFormat="1" applyFont="1" applyBorder="1" applyAlignment="1">
      <alignment horizontal="center" vertical="center" wrapText="1"/>
    </xf>
    <xf numFmtId="49" fontId="12" fillId="0" borderId="51" xfId="6" applyNumberFormat="1" applyFont="1" applyBorder="1" applyAlignment="1">
      <alignment horizontal="center" vertical="center"/>
    </xf>
    <xf numFmtId="49" fontId="12" fillId="0" borderId="1" xfId="6" applyNumberFormat="1" applyFont="1" applyBorder="1" applyAlignment="1">
      <alignment horizontal="center" vertical="center"/>
    </xf>
    <xf numFmtId="0" fontId="9" fillId="0" borderId="54" xfId="6" applyFont="1" applyBorder="1" applyAlignment="1">
      <alignment horizontal="center" vertical="center"/>
    </xf>
    <xf numFmtId="49" fontId="14" fillId="0" borderId="49" xfId="6" applyNumberFormat="1" applyFont="1" applyBorder="1" applyAlignment="1">
      <alignment horizontal="center" vertical="center" wrapText="1"/>
    </xf>
    <xf numFmtId="49" fontId="14" fillId="0" borderId="80" xfId="6" applyNumberFormat="1" applyFont="1" applyBorder="1" applyAlignment="1">
      <alignment horizontal="center" vertical="center" wrapText="1"/>
    </xf>
    <xf numFmtId="49" fontId="14" fillId="0" borderId="88" xfId="6" applyNumberFormat="1" applyFont="1" applyBorder="1" applyAlignment="1">
      <alignment horizontal="center" vertical="center" wrapText="1"/>
    </xf>
    <xf numFmtId="49" fontId="12" fillId="0" borderId="80" xfId="6" applyNumberFormat="1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center" shrinkToFit="1"/>
    </xf>
    <xf numFmtId="0" fontId="9" fillId="0" borderId="49" xfId="6" applyFont="1" applyBorder="1" applyAlignment="1">
      <alignment horizontal="center" vertical="center" shrinkToFit="1"/>
    </xf>
    <xf numFmtId="0" fontId="9" fillId="0" borderId="46" xfId="6" applyFont="1" applyBorder="1" applyAlignment="1">
      <alignment horizontal="center" vertical="center" shrinkToFit="1"/>
    </xf>
    <xf numFmtId="0" fontId="24" fillId="0" borderId="0" xfId="6" applyFont="1" applyAlignment="1">
      <alignment horizontal="center" vertical="center"/>
    </xf>
    <xf numFmtId="49" fontId="12" fillId="0" borderId="89" xfId="6" applyNumberFormat="1" applyFont="1" applyBorder="1" applyAlignment="1">
      <alignment horizontal="center" vertical="center"/>
    </xf>
    <xf numFmtId="49" fontId="12" fillId="0" borderId="2" xfId="6" applyNumberFormat="1" applyFont="1" applyBorder="1" applyAlignment="1">
      <alignment horizontal="center" vertical="center"/>
    </xf>
    <xf numFmtId="0" fontId="0" fillId="0" borderId="89" xfId="6" applyFont="1" applyBorder="1" applyAlignment="1">
      <alignment horizontal="center" vertical="center"/>
    </xf>
    <xf numFmtId="0" fontId="1" fillId="0" borderId="90" xfId="6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26" fillId="6" borderId="15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  <cellStyle name="標準_Sheet1" xfId="7" xr:uid="{00000000-0005-0000-0000-000007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3" name="Line 1">
          <a:extLst>
            <a:ext uri="{FF2B5EF4-FFF2-40B4-BE49-F238E27FC236}">
              <a16:creationId xmlns:a16="http://schemas.microsoft.com/office/drawing/2014/main" id="{3926DBA7-1FD9-397E-E3BD-5D8CC6215FC5}"/>
            </a:ext>
          </a:extLst>
        </xdr:cNvPr>
        <xdr:cNvSpPr>
          <a:spLocks noChangeShapeType="1"/>
        </xdr:cNvSpPr>
      </xdr:nvSpPr>
      <xdr:spPr bwMode="auto">
        <a:xfrm flipV="1"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4" name="Line 2">
          <a:extLst>
            <a:ext uri="{FF2B5EF4-FFF2-40B4-BE49-F238E27FC236}">
              <a16:creationId xmlns:a16="http://schemas.microsoft.com/office/drawing/2014/main" id="{04DA4E47-C4F0-BF9F-F29B-14E0D86CF4A5}"/>
            </a:ext>
          </a:extLst>
        </xdr:cNvPr>
        <xdr:cNvSpPr>
          <a:spLocks noChangeShapeType="1"/>
        </xdr:cNvSpPr>
      </xdr:nvSpPr>
      <xdr:spPr bwMode="auto">
        <a:xfrm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5" name="Line 3">
          <a:extLst>
            <a:ext uri="{FF2B5EF4-FFF2-40B4-BE49-F238E27FC236}">
              <a16:creationId xmlns:a16="http://schemas.microsoft.com/office/drawing/2014/main" id="{28318DD5-4C19-8DE9-0416-6354BF309DC9}"/>
            </a:ext>
          </a:extLst>
        </xdr:cNvPr>
        <xdr:cNvSpPr>
          <a:spLocks noChangeShapeType="1"/>
        </xdr:cNvSpPr>
      </xdr:nvSpPr>
      <xdr:spPr bwMode="auto">
        <a:xfrm flipV="1"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6" name="Line 4">
          <a:extLst>
            <a:ext uri="{FF2B5EF4-FFF2-40B4-BE49-F238E27FC236}">
              <a16:creationId xmlns:a16="http://schemas.microsoft.com/office/drawing/2014/main" id="{9295CA70-F2EC-7021-F8D5-B3ABDAE9BB7C}"/>
            </a:ext>
          </a:extLst>
        </xdr:cNvPr>
        <xdr:cNvSpPr>
          <a:spLocks noChangeShapeType="1"/>
        </xdr:cNvSpPr>
      </xdr:nvSpPr>
      <xdr:spPr bwMode="auto">
        <a:xfrm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7" name="Line 5">
          <a:extLst>
            <a:ext uri="{FF2B5EF4-FFF2-40B4-BE49-F238E27FC236}">
              <a16:creationId xmlns:a16="http://schemas.microsoft.com/office/drawing/2014/main" id="{0A4D2984-518D-C96D-798D-89541AAE8EE5}"/>
            </a:ext>
          </a:extLst>
        </xdr:cNvPr>
        <xdr:cNvSpPr>
          <a:spLocks noChangeShapeType="1"/>
        </xdr:cNvSpPr>
      </xdr:nvSpPr>
      <xdr:spPr bwMode="auto">
        <a:xfrm flipV="1"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8" name="Line 6">
          <a:extLst>
            <a:ext uri="{FF2B5EF4-FFF2-40B4-BE49-F238E27FC236}">
              <a16:creationId xmlns:a16="http://schemas.microsoft.com/office/drawing/2014/main" id="{7993979A-6DAC-ADBE-F150-36C7BD5A2664}"/>
            </a:ext>
          </a:extLst>
        </xdr:cNvPr>
        <xdr:cNvSpPr>
          <a:spLocks noChangeShapeType="1"/>
        </xdr:cNvSpPr>
      </xdr:nvSpPr>
      <xdr:spPr bwMode="auto">
        <a:xfrm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19" name="Line 7">
          <a:extLst>
            <a:ext uri="{FF2B5EF4-FFF2-40B4-BE49-F238E27FC236}">
              <a16:creationId xmlns:a16="http://schemas.microsoft.com/office/drawing/2014/main" id="{A0FAFB36-0A3A-D8DC-EFA3-E6C1C4F76015}"/>
            </a:ext>
          </a:extLst>
        </xdr:cNvPr>
        <xdr:cNvSpPr>
          <a:spLocks noChangeShapeType="1"/>
        </xdr:cNvSpPr>
      </xdr:nvSpPr>
      <xdr:spPr bwMode="auto">
        <a:xfrm flipV="1"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720" name="Line 8">
          <a:extLst>
            <a:ext uri="{FF2B5EF4-FFF2-40B4-BE49-F238E27FC236}">
              <a16:creationId xmlns:a16="http://schemas.microsoft.com/office/drawing/2014/main" id="{2EE1DCE1-BA90-A30E-AD15-DCBC2F083C1C}"/>
            </a:ext>
          </a:extLst>
        </xdr:cNvPr>
        <xdr:cNvSpPr>
          <a:spLocks noChangeShapeType="1"/>
        </xdr:cNvSpPr>
      </xdr:nvSpPr>
      <xdr:spPr bwMode="auto">
        <a:xfrm>
          <a:off x="7289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NO%20NAME/&#8251;&#21508;&#22823;&#20250;&#36039;&#26009;/2024&#24180;&#24230;&#65288;&#24029;&#35199;&#25285;&#24403;&#65289;/24.9&#31179;&#23395;&#22823;&#20250;/&#9312;&#22823;&#20250;&#35201;&#38936;&#12288;&#26149;&#23395;&#22823;&#20250;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試合時間計算(20分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Q124"/>
  <sheetViews>
    <sheetView tabSelected="1" view="pageBreakPreview" topLeftCell="A27" zoomScaleNormal="100" zoomScaleSheetLayoutView="100" workbookViewId="0">
      <selection activeCell="AD80" sqref="AD80"/>
    </sheetView>
  </sheetViews>
  <sheetFormatPr baseColWidth="10" defaultColWidth="3.6640625" defaultRowHeight="20" customHeight="1"/>
  <cols>
    <col min="1" max="1" width="3.6640625" style="316"/>
    <col min="2" max="2" width="3.6640625" style="314" customWidth="1"/>
    <col min="3" max="3" width="3.6640625" style="327" customWidth="1"/>
    <col min="4" max="28" width="3.6640625" style="316" customWidth="1"/>
    <col min="29" max="30" width="3.6640625" style="326" customWidth="1"/>
    <col min="31" max="31" width="4.1640625" style="316" bestFit="1" customWidth="1"/>
    <col min="32" max="35" width="3.6640625" style="316"/>
    <col min="36" max="36" width="7.33203125" style="316" customWidth="1"/>
    <col min="37" max="42" width="3.6640625" style="316"/>
    <col min="43" max="43" width="8.33203125" style="316" customWidth="1"/>
    <col min="44" max="16384" width="3.6640625" style="316"/>
  </cols>
  <sheetData>
    <row r="1" spans="2:32" ht="20" customHeight="1">
      <c r="B1" s="356" t="s">
        <v>410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13"/>
      <c r="AE1" s="314">
        <f>B39+1</f>
        <v>5</v>
      </c>
      <c r="AF1" s="315" t="s">
        <v>335</v>
      </c>
    </row>
    <row r="2" spans="2:32" ht="20" customHeight="1"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13"/>
      <c r="AE2" s="314"/>
      <c r="AF2" s="317" t="s">
        <v>334</v>
      </c>
    </row>
    <row r="3" spans="2:32" ht="20" customHeight="1">
      <c r="B3" s="318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6"/>
      <c r="AD3" s="316"/>
      <c r="AE3" s="314"/>
      <c r="AF3" s="317" t="s">
        <v>339</v>
      </c>
    </row>
    <row r="4" spans="2:32" ht="20" customHeight="1">
      <c r="B4" s="318"/>
      <c r="C4" s="320" t="s">
        <v>0</v>
      </c>
      <c r="D4" s="320"/>
      <c r="E4" s="320"/>
      <c r="F4" s="320" t="s">
        <v>411</v>
      </c>
      <c r="G4" s="320"/>
      <c r="I4" s="320"/>
      <c r="J4" s="320"/>
      <c r="K4" s="320"/>
      <c r="L4" s="320"/>
      <c r="M4" s="320"/>
      <c r="N4" s="320" t="str">
        <f>リスト!N2</f>
        <v>試合スケジュール</v>
      </c>
      <c r="O4" s="320"/>
      <c r="P4" s="320"/>
      <c r="R4" s="320"/>
      <c r="S4" s="320"/>
      <c r="T4" s="353" t="str">
        <f>リスト!O2</f>
        <v>グラウンド</v>
      </c>
      <c r="U4" s="353"/>
      <c r="V4" s="353"/>
      <c r="W4" s="353"/>
      <c r="X4" s="353"/>
      <c r="Y4" s="353"/>
      <c r="Z4" s="353"/>
      <c r="AA4" s="353"/>
      <c r="AB4" s="353"/>
      <c r="AC4" s="316"/>
      <c r="AD4" s="316"/>
      <c r="AE4" s="314"/>
      <c r="AF4" s="317"/>
    </row>
    <row r="5" spans="2:32" ht="20" customHeight="1">
      <c r="B5" s="318"/>
      <c r="C5" s="320" t="s">
        <v>1</v>
      </c>
      <c r="D5" s="320"/>
      <c r="E5" s="320"/>
      <c r="F5" s="321" t="str">
        <f>リスト!L3</f>
        <v>令和07年09月07日  (日)</v>
      </c>
      <c r="G5" s="320"/>
      <c r="H5" s="321"/>
      <c r="I5" s="320"/>
      <c r="J5" s="320"/>
      <c r="K5" s="320"/>
      <c r="L5" s="320"/>
      <c r="M5" s="320"/>
      <c r="N5" s="320" t="str">
        <f>リスト!N3</f>
        <v>プール戦初日</v>
      </c>
      <c r="O5" s="320"/>
      <c r="P5" s="320"/>
      <c r="R5" s="320"/>
      <c r="S5" s="320"/>
      <c r="T5" s="348" t="str">
        <f>リスト!O3</f>
        <v>三木防災G</v>
      </c>
      <c r="U5" s="348"/>
      <c r="V5" s="348"/>
      <c r="W5" s="348" t="str">
        <f>+リスト!O4</f>
        <v>kobelcoｽﾎﾟｰﾂﾊﾟｰｸ人工芝G</v>
      </c>
      <c r="X5" s="349"/>
      <c r="Y5" s="350"/>
      <c r="Z5" s="348"/>
      <c r="AA5" s="348"/>
      <c r="AB5" s="348"/>
      <c r="AC5" s="350"/>
      <c r="AD5" s="350"/>
      <c r="AE5" s="314">
        <f>AE1+1</f>
        <v>6</v>
      </c>
      <c r="AF5" s="322" t="s">
        <v>217</v>
      </c>
    </row>
    <row r="6" spans="2:32" ht="20" customHeight="1">
      <c r="B6" s="318"/>
      <c r="C6" s="320"/>
      <c r="D6" s="320"/>
      <c r="E6" s="320"/>
      <c r="F6" s="321" t="str">
        <f>リスト!L5</f>
        <v>令和07年09月14日  (日)</v>
      </c>
      <c r="G6" s="320"/>
      <c r="H6" s="321"/>
      <c r="I6" s="320"/>
      <c r="J6" s="320"/>
      <c r="K6" s="320"/>
      <c r="L6" s="320"/>
      <c r="M6" s="320"/>
      <c r="N6" s="320" t="str">
        <f>リスト!N5</f>
        <v>プール戦２日目</v>
      </c>
      <c r="O6" s="320"/>
      <c r="P6" s="320"/>
      <c r="R6" s="320"/>
      <c r="S6" s="320"/>
      <c r="T6" s="348" t="str">
        <f>リスト!O5</f>
        <v>日岡山G</v>
      </c>
      <c r="U6" s="348"/>
      <c r="V6" s="348"/>
      <c r="W6" s="348" t="str">
        <f>+リスト!O6</f>
        <v>kobelcoｽﾎﾟｰﾂﾊﾟｰｸ人工芝G</v>
      </c>
      <c r="X6" s="350"/>
      <c r="Y6" s="350"/>
      <c r="Z6" s="348"/>
      <c r="AA6" s="348"/>
      <c r="AB6" s="348"/>
      <c r="AC6" s="350"/>
      <c r="AD6" s="350"/>
      <c r="AE6" s="314"/>
      <c r="AF6" s="317" t="s">
        <v>337</v>
      </c>
    </row>
    <row r="7" spans="2:32" ht="20" customHeight="1">
      <c r="B7" s="318"/>
      <c r="C7" s="320"/>
      <c r="D7" s="320"/>
      <c r="E7" s="320"/>
      <c r="F7" s="321" t="str">
        <f>リスト!L8</f>
        <v>令和07年09月21日  （日）</v>
      </c>
      <c r="G7" s="320"/>
      <c r="H7" s="321"/>
      <c r="I7" s="320"/>
      <c r="J7" s="320"/>
      <c r="K7" s="320"/>
      <c r="L7" s="320"/>
      <c r="M7" s="320"/>
      <c r="N7" s="320" t="str">
        <f>リスト!N8</f>
        <v>プール戦３日目</v>
      </c>
      <c r="O7" s="320"/>
      <c r="P7" s="320"/>
      <c r="R7" s="320"/>
      <c r="S7" s="320"/>
      <c r="T7" s="348" t="str">
        <f>リスト!O7</f>
        <v>宝塚花屋敷G</v>
      </c>
      <c r="U7" s="348"/>
      <c r="V7" s="348"/>
      <c r="W7" s="348" t="str">
        <f>+リスト!O8</f>
        <v>kobelcoｽﾎﾟｰﾂﾊﾟｰｸ人工芝G</v>
      </c>
      <c r="X7" s="350"/>
      <c r="Y7" s="350"/>
      <c r="Z7" s="348"/>
      <c r="AA7" s="348"/>
      <c r="AB7" s="348"/>
      <c r="AC7" s="350"/>
      <c r="AD7" s="350"/>
      <c r="AE7" s="314"/>
      <c r="AF7" s="317" t="s">
        <v>336</v>
      </c>
    </row>
    <row r="8" spans="2:32" ht="20" customHeight="1">
      <c r="B8" s="318"/>
      <c r="C8" s="320"/>
      <c r="D8" s="320"/>
      <c r="E8" s="320"/>
      <c r="F8" s="321" t="str">
        <f>リスト!L9</f>
        <v>令和07年09月28日  （日）</v>
      </c>
      <c r="G8" s="320"/>
      <c r="H8" s="321"/>
      <c r="I8" s="320"/>
      <c r="J8" s="320"/>
      <c r="K8" s="320"/>
      <c r="L8" s="320"/>
      <c r="M8" s="320"/>
      <c r="N8" s="320" t="str">
        <f>リスト!N9</f>
        <v>決勝トーナメント</v>
      </c>
      <c r="O8" s="320"/>
      <c r="P8" s="320"/>
      <c r="T8" s="348" t="str">
        <f>リスト!O9</f>
        <v>姫路市立球技ｽﾎﾟｰﾂｾﾝﾀｰ</v>
      </c>
      <c r="U8" s="350"/>
      <c r="V8" s="350"/>
      <c r="W8" s="350"/>
      <c r="X8" s="350"/>
      <c r="Y8" s="350"/>
      <c r="Z8" s="348"/>
      <c r="AA8" s="348"/>
      <c r="AB8" s="348"/>
      <c r="AC8" s="316"/>
      <c r="AD8" s="316"/>
      <c r="AE8" s="314"/>
      <c r="AF8" s="320" t="s">
        <v>340</v>
      </c>
    </row>
    <row r="9" spans="2:32" ht="20" customHeight="1">
      <c r="B9" s="318"/>
      <c r="C9" s="320"/>
      <c r="D9" s="320"/>
      <c r="E9" s="320"/>
      <c r="F9" s="321" t="str">
        <f>リスト!L10</f>
        <v>令和07年10月05日  （日）</v>
      </c>
      <c r="G9" s="320"/>
      <c r="I9" s="320"/>
      <c r="J9" s="320"/>
      <c r="K9" s="320"/>
      <c r="L9" s="320"/>
      <c r="M9" s="320"/>
      <c r="N9" s="320" t="str">
        <f>リスト!N10</f>
        <v>決勝トーナメント</v>
      </c>
      <c r="O9" s="320"/>
      <c r="P9" s="320"/>
      <c r="R9" s="320"/>
      <c r="S9" s="320"/>
      <c r="T9" s="348" t="str">
        <f>リスト!O10</f>
        <v>kobelcoｽﾎﾟｰﾂﾊﾟｰｸ人工芝G</v>
      </c>
      <c r="U9" s="348"/>
      <c r="V9" s="348"/>
      <c r="W9" s="348"/>
      <c r="X9" s="350"/>
      <c r="Y9" s="350"/>
      <c r="Z9" s="348"/>
      <c r="AA9" s="348"/>
      <c r="AB9" s="348"/>
      <c r="AC9" s="316"/>
      <c r="AD9" s="316"/>
      <c r="AE9" s="314"/>
      <c r="AF9" s="320" t="s">
        <v>352</v>
      </c>
    </row>
    <row r="10" spans="2:32" ht="20" customHeight="1">
      <c r="B10" s="318"/>
      <c r="C10" s="320"/>
      <c r="D10" s="320"/>
      <c r="E10" s="320"/>
      <c r="F10" s="316" t="s">
        <v>492</v>
      </c>
      <c r="AA10" s="348"/>
      <c r="AB10" s="348"/>
      <c r="AC10" s="316"/>
      <c r="AD10" s="316"/>
      <c r="AE10" s="314"/>
      <c r="AF10" s="320" t="s">
        <v>353</v>
      </c>
    </row>
    <row r="11" spans="2:32" ht="20" customHeight="1">
      <c r="B11" s="318"/>
      <c r="C11" s="320"/>
      <c r="D11" s="320"/>
      <c r="E11" s="320"/>
      <c r="F11" s="321" t="str">
        <f>リスト!L11</f>
        <v>令和07年09月15日  （月）</v>
      </c>
      <c r="G11" s="320"/>
      <c r="I11" s="320"/>
      <c r="J11" s="320"/>
      <c r="K11" s="320"/>
      <c r="L11" s="320"/>
      <c r="M11" s="320"/>
      <c r="N11" s="320" t="str">
        <f>+リスト!N11</f>
        <v>低学年</v>
      </c>
      <c r="O11" s="320"/>
      <c r="P11" s="320"/>
      <c r="R11" s="320"/>
      <c r="S11" s="320"/>
      <c r="T11" s="348" t="str">
        <f>リスト!O11</f>
        <v>kobelcoｽﾎﾟｰﾂﾊﾟｰｸ人工芝G</v>
      </c>
      <c r="U11" s="348"/>
      <c r="V11" s="348"/>
      <c r="W11" s="348"/>
      <c r="X11" s="350"/>
      <c r="Y11" s="350"/>
      <c r="Z11" s="348"/>
      <c r="AA11" s="348"/>
      <c r="AB11" s="348"/>
      <c r="AC11" s="316"/>
      <c r="AD11" s="316"/>
      <c r="AE11" s="322"/>
      <c r="AF11" s="320"/>
    </row>
    <row r="12" spans="2:32" ht="20" customHeight="1">
      <c r="B12" s="318"/>
      <c r="C12" s="323"/>
      <c r="D12" s="323"/>
      <c r="E12" s="323"/>
      <c r="F12" s="321" t="str">
        <f>リスト!L12</f>
        <v>令和07年09月23日  （火）</v>
      </c>
      <c r="G12" s="320"/>
      <c r="I12" s="320"/>
      <c r="J12" s="320"/>
      <c r="K12" s="320"/>
      <c r="L12" s="320"/>
      <c r="M12" s="320"/>
      <c r="N12" s="320" t="str">
        <f>+リスト!N12</f>
        <v>男子低学年　女子</v>
      </c>
      <c r="O12" s="320"/>
      <c r="P12" s="320"/>
      <c r="R12" s="320"/>
      <c r="S12" s="320"/>
      <c r="T12" s="348" t="str">
        <f>リスト!O12</f>
        <v>kobelcoｽﾎﾟｰﾂﾊﾟｰｸ人工芝G</v>
      </c>
      <c r="U12" s="348"/>
      <c r="V12" s="348"/>
      <c r="W12" s="348"/>
      <c r="X12" s="350"/>
      <c r="Y12" s="350"/>
      <c r="Z12" s="348"/>
      <c r="AA12" s="351"/>
      <c r="AB12" s="351"/>
      <c r="AC12" s="316"/>
      <c r="AD12" s="316"/>
      <c r="AE12" s="314">
        <f>AE5+1</f>
        <v>7</v>
      </c>
      <c r="AF12" s="322" t="s">
        <v>216</v>
      </c>
    </row>
    <row r="13" spans="2:32" ht="20" customHeight="1">
      <c r="B13" s="316"/>
      <c r="C13" s="316"/>
      <c r="F13" s="321" t="str">
        <f>リスト!L13</f>
        <v>令和07年10月12日  （日）</v>
      </c>
      <c r="G13" s="323"/>
      <c r="H13" s="323"/>
      <c r="I13" s="323"/>
      <c r="J13" s="323"/>
      <c r="K13" s="323"/>
      <c r="L13" s="323"/>
      <c r="M13" s="323"/>
      <c r="N13" s="320" t="str">
        <f>+リスト!N13</f>
        <v>低学年</v>
      </c>
      <c r="O13" s="323"/>
      <c r="P13" s="323"/>
      <c r="Q13" s="323"/>
      <c r="R13" s="323"/>
      <c r="S13" s="323"/>
      <c r="T13" s="348" t="str">
        <f>リスト!O13</f>
        <v>kobelcoｽﾎﾟｰﾂﾊﾟｰｸ人工芝G</v>
      </c>
      <c r="U13" s="351"/>
      <c r="V13" s="351"/>
      <c r="W13" s="351"/>
      <c r="X13" s="351"/>
      <c r="Y13" s="350"/>
      <c r="Z13" s="351"/>
      <c r="AC13" s="316"/>
      <c r="AD13" s="316"/>
      <c r="AE13" s="314"/>
      <c r="AF13" s="324" t="s">
        <v>483</v>
      </c>
    </row>
    <row r="14" spans="2:32" ht="20" customHeight="1">
      <c r="C14" s="315" t="s">
        <v>218</v>
      </c>
      <c r="AC14" s="316"/>
      <c r="AD14" s="316"/>
      <c r="AE14" s="314"/>
      <c r="AF14" s="320" t="s">
        <v>207</v>
      </c>
    </row>
    <row r="15" spans="2:32" ht="20" customHeight="1">
      <c r="B15" s="314">
        <v>1</v>
      </c>
      <c r="C15" s="317" t="s">
        <v>322</v>
      </c>
      <c r="AC15" s="316"/>
      <c r="AD15" s="316"/>
      <c r="AE15" s="314"/>
      <c r="AF15" s="320" t="s">
        <v>341</v>
      </c>
    </row>
    <row r="16" spans="2:32" ht="20" customHeight="1">
      <c r="C16" s="317" t="s">
        <v>338</v>
      </c>
      <c r="AC16" s="316"/>
      <c r="AD16" s="316"/>
      <c r="AE16" s="314"/>
      <c r="AF16" s="324" t="s">
        <v>458</v>
      </c>
    </row>
    <row r="17" spans="2:32" ht="20" customHeight="1">
      <c r="C17" s="317"/>
      <c r="AC17" s="316"/>
      <c r="AD17" s="316"/>
      <c r="AE17" s="314"/>
      <c r="AF17" s="325" t="s">
        <v>451</v>
      </c>
    </row>
    <row r="18" spans="2:32" ht="20" customHeight="1">
      <c r="B18" s="314">
        <f>B15+1</f>
        <v>2</v>
      </c>
      <c r="C18" s="315" t="s">
        <v>317</v>
      </c>
      <c r="AC18" s="316"/>
      <c r="AD18" s="316"/>
      <c r="AE18" s="326"/>
    </row>
    <row r="19" spans="2:32" ht="20" customHeight="1">
      <c r="C19" s="317" t="s">
        <v>481</v>
      </c>
      <c r="AC19" s="316"/>
      <c r="AD19" s="316"/>
      <c r="AE19" s="314">
        <f>AE12+1</f>
        <v>8</v>
      </c>
      <c r="AF19" s="322" t="s">
        <v>215</v>
      </c>
    </row>
    <row r="20" spans="2:32" ht="20" customHeight="1">
      <c r="C20" s="317" t="s">
        <v>401</v>
      </c>
      <c r="AC20" s="316"/>
      <c r="AD20" s="316"/>
      <c r="AE20" s="326"/>
      <c r="AF20" s="320" t="s">
        <v>208</v>
      </c>
    </row>
    <row r="21" spans="2:32" ht="20" customHeight="1">
      <c r="C21" s="316"/>
      <c r="D21" s="317" t="s">
        <v>318</v>
      </c>
      <c r="AC21" s="316"/>
      <c r="AD21" s="316"/>
      <c r="AE21" s="326"/>
      <c r="AF21" s="320" t="s">
        <v>209</v>
      </c>
    </row>
    <row r="22" spans="2:32" ht="20" customHeight="1">
      <c r="C22" s="316"/>
      <c r="E22" s="317" t="s">
        <v>482</v>
      </c>
      <c r="AC22" s="316"/>
      <c r="AD22" s="316"/>
      <c r="AE22" s="326"/>
      <c r="AF22" s="320" t="s">
        <v>210</v>
      </c>
    </row>
    <row r="23" spans="2:32" ht="20" customHeight="1">
      <c r="C23" s="316"/>
      <c r="E23" s="317" t="s">
        <v>319</v>
      </c>
      <c r="AC23" s="316"/>
      <c r="AD23" s="316"/>
      <c r="AE23" s="326"/>
      <c r="AF23" s="320" t="s">
        <v>211</v>
      </c>
    </row>
    <row r="24" spans="2:32" ht="20" customHeight="1">
      <c r="C24" s="316"/>
      <c r="D24" s="317" t="s">
        <v>320</v>
      </c>
      <c r="AC24" s="316"/>
      <c r="AD24" s="316"/>
      <c r="AE24" s="326"/>
      <c r="AF24" s="320" t="s">
        <v>212</v>
      </c>
    </row>
    <row r="25" spans="2:32" ht="20" customHeight="1">
      <c r="C25" s="316"/>
      <c r="E25" s="317" t="s">
        <v>459</v>
      </c>
      <c r="AC25" s="316"/>
      <c r="AD25" s="316"/>
      <c r="AE25" s="326"/>
      <c r="AF25" s="320" t="s">
        <v>213</v>
      </c>
    </row>
    <row r="26" spans="2:32" ht="20" customHeight="1">
      <c r="C26" s="316"/>
      <c r="E26" s="317"/>
      <c r="AC26" s="316"/>
      <c r="AD26" s="316"/>
      <c r="AE26" s="326"/>
      <c r="AF26" s="320" t="s">
        <v>214</v>
      </c>
    </row>
    <row r="27" spans="2:32" ht="20" customHeight="1">
      <c r="B27" s="314">
        <f>B18+1</f>
        <v>3</v>
      </c>
      <c r="C27" s="315" t="s">
        <v>323</v>
      </c>
      <c r="AC27" s="316"/>
      <c r="AD27" s="316"/>
      <c r="AE27" s="326"/>
      <c r="AF27" s="317" t="s">
        <v>354</v>
      </c>
    </row>
    <row r="28" spans="2:32" ht="20" customHeight="1">
      <c r="C28" s="316"/>
      <c r="D28" s="317" t="s">
        <v>325</v>
      </c>
      <c r="AC28" s="316"/>
      <c r="AD28" s="316"/>
      <c r="AE28" s="326"/>
    </row>
    <row r="29" spans="2:32" ht="20" customHeight="1">
      <c r="C29" s="317"/>
      <c r="D29" s="317" t="s">
        <v>324</v>
      </c>
      <c r="AC29" s="316"/>
      <c r="AD29" s="316"/>
      <c r="AE29" s="314">
        <f>AE19+1</f>
        <v>9</v>
      </c>
      <c r="AF29" s="315" t="s">
        <v>343</v>
      </c>
    </row>
    <row r="30" spans="2:32" ht="20" customHeight="1">
      <c r="C30" s="316"/>
      <c r="D30" s="317" t="s">
        <v>321</v>
      </c>
      <c r="AC30" s="316"/>
      <c r="AD30" s="316"/>
      <c r="AE30" s="326"/>
      <c r="AF30" s="317" t="s">
        <v>355</v>
      </c>
    </row>
    <row r="31" spans="2:32" ht="20" customHeight="1">
      <c r="C31" s="317" t="s">
        <v>186</v>
      </c>
      <c r="AC31" s="316"/>
      <c r="AD31" s="316"/>
      <c r="AE31" s="326"/>
      <c r="AF31" s="317" t="s">
        <v>356</v>
      </c>
    </row>
    <row r="32" spans="2:32" ht="20" customHeight="1">
      <c r="C32" s="316"/>
      <c r="D32" s="317" t="s">
        <v>327</v>
      </c>
      <c r="AC32" s="316"/>
      <c r="AD32" s="316"/>
      <c r="AE32" s="326"/>
    </row>
    <row r="33" spans="2:69" ht="20" customHeight="1">
      <c r="C33" s="317" t="s">
        <v>187</v>
      </c>
      <c r="AC33" s="316"/>
      <c r="AD33" s="316"/>
      <c r="AE33" s="314">
        <f>AE29+1</f>
        <v>10</v>
      </c>
      <c r="AF33" s="315" t="s">
        <v>344</v>
      </c>
    </row>
    <row r="34" spans="2:69" ht="20" customHeight="1">
      <c r="C34" s="316"/>
      <c r="D34" s="317" t="s">
        <v>326</v>
      </c>
      <c r="AC34" s="316"/>
      <c r="AD34" s="316"/>
      <c r="AE34" s="326"/>
      <c r="AF34" s="317" t="s">
        <v>452</v>
      </c>
    </row>
    <row r="35" spans="2:69" ht="20" customHeight="1">
      <c r="C35" s="317" t="s">
        <v>328</v>
      </c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6"/>
      <c r="AD35" s="316"/>
      <c r="AE35" s="326"/>
      <c r="AF35" s="320" t="s">
        <v>357</v>
      </c>
    </row>
    <row r="36" spans="2:69" ht="20" customHeight="1">
      <c r="C36" s="317"/>
      <c r="D36" s="317" t="s">
        <v>329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6"/>
      <c r="AD36" s="316"/>
      <c r="AE36" s="326"/>
      <c r="AF36" s="317" t="s">
        <v>358</v>
      </c>
    </row>
    <row r="37" spans="2:69" ht="20" customHeight="1">
      <c r="C37" s="317"/>
      <c r="D37" s="317" t="s">
        <v>330</v>
      </c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6"/>
      <c r="AD37" s="316"/>
      <c r="AE37" s="326"/>
      <c r="AF37" s="317" t="s">
        <v>359</v>
      </c>
    </row>
    <row r="38" spans="2:69" ht="20" customHeight="1"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6"/>
      <c r="AD38" s="316"/>
      <c r="AE38" s="326"/>
      <c r="AF38" s="316" t="s">
        <v>461</v>
      </c>
    </row>
    <row r="39" spans="2:69" ht="20" customHeight="1">
      <c r="B39" s="314">
        <f>B27+1</f>
        <v>4</v>
      </c>
      <c r="C39" s="315" t="s">
        <v>332</v>
      </c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6"/>
      <c r="AD39" s="316"/>
      <c r="AE39" s="314">
        <f>AE33+1</f>
        <v>11</v>
      </c>
      <c r="AF39" s="315" t="s">
        <v>345</v>
      </c>
    </row>
    <row r="40" spans="2:69" ht="20" customHeight="1">
      <c r="C40" s="317" t="s">
        <v>331</v>
      </c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6"/>
      <c r="AD40" s="316"/>
      <c r="AE40" s="326"/>
      <c r="AF40" s="317" t="s">
        <v>360</v>
      </c>
    </row>
    <row r="41" spans="2:69" ht="20" customHeight="1">
      <c r="C41" s="317" t="s">
        <v>375</v>
      </c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6"/>
      <c r="AD41" s="316"/>
      <c r="AE41" s="326"/>
      <c r="AF41" s="317" t="s">
        <v>361</v>
      </c>
    </row>
    <row r="42" spans="2:69" ht="20" customHeight="1">
      <c r="C42" s="317" t="s">
        <v>333</v>
      </c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6"/>
      <c r="AD42" s="316"/>
      <c r="AE42" s="326"/>
      <c r="AF42" s="317" t="s">
        <v>362</v>
      </c>
    </row>
    <row r="43" spans="2:69" ht="20" customHeight="1">
      <c r="B43" s="326"/>
      <c r="C43" s="316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6"/>
      <c r="AD43" s="316"/>
      <c r="AE43" s="326"/>
    </row>
    <row r="44" spans="2:69" ht="20" customHeight="1">
      <c r="AD44" s="357" t="s">
        <v>381</v>
      </c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7"/>
      <c r="AW44" s="357"/>
      <c r="AX44" s="357"/>
      <c r="AY44" s="357"/>
      <c r="AZ44" s="357"/>
      <c r="BA44" s="357"/>
      <c r="BB44" s="357"/>
      <c r="BC44" s="328"/>
      <c r="BD44" s="328"/>
      <c r="BE44" s="328"/>
      <c r="BF44" s="328"/>
      <c r="BG44" s="328"/>
      <c r="BH44" s="328"/>
      <c r="BI44" s="328"/>
      <c r="BJ44" s="328"/>
      <c r="BK44" s="328"/>
      <c r="BL44" s="328"/>
      <c r="BM44" s="328"/>
      <c r="BN44" s="328"/>
      <c r="BO44" s="328"/>
      <c r="BP44" s="328"/>
      <c r="BQ44" s="328"/>
    </row>
    <row r="45" spans="2:69" ht="20" customHeight="1">
      <c r="B45" s="314">
        <f>AE39+1</f>
        <v>12</v>
      </c>
      <c r="C45" s="315" t="s">
        <v>346</v>
      </c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7"/>
      <c r="AW45" s="357"/>
      <c r="AX45" s="357"/>
      <c r="AY45" s="357"/>
      <c r="AZ45" s="357"/>
      <c r="BA45" s="357"/>
      <c r="BB45" s="357"/>
      <c r="BC45" s="328"/>
      <c r="BD45" s="328"/>
      <c r="BE45" s="328"/>
      <c r="BF45" s="328"/>
      <c r="BG45" s="328"/>
      <c r="BH45" s="328"/>
      <c r="BI45" s="328"/>
      <c r="BJ45" s="328"/>
      <c r="BK45" s="328"/>
      <c r="BL45" s="328"/>
      <c r="BM45" s="328"/>
      <c r="BN45" s="328"/>
      <c r="BO45" s="328"/>
      <c r="BP45" s="328"/>
      <c r="BQ45" s="328"/>
    </row>
    <row r="46" spans="2:69" ht="20" customHeight="1">
      <c r="B46" s="326"/>
      <c r="C46" s="317" t="s">
        <v>382</v>
      </c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7"/>
      <c r="AW46" s="357"/>
      <c r="AX46" s="357"/>
      <c r="AY46" s="357"/>
      <c r="AZ46" s="357"/>
      <c r="BA46" s="357"/>
      <c r="BB46" s="357"/>
      <c r="BC46" s="328"/>
      <c r="BD46" s="328"/>
      <c r="BE46" s="328"/>
      <c r="BF46" s="328"/>
      <c r="BG46" s="328"/>
      <c r="BH46" s="328"/>
      <c r="BI46" s="328"/>
      <c r="BJ46" s="328"/>
      <c r="BK46" s="328"/>
      <c r="BL46" s="328"/>
      <c r="BM46" s="328"/>
      <c r="BN46" s="328"/>
      <c r="BO46" s="328"/>
      <c r="BP46" s="328"/>
      <c r="BQ46" s="328"/>
    </row>
    <row r="47" spans="2:69" ht="20" customHeight="1">
      <c r="B47" s="326"/>
      <c r="C47" s="317" t="s">
        <v>363</v>
      </c>
      <c r="AE47" s="328"/>
      <c r="AF47" s="328"/>
      <c r="AG47" s="328"/>
      <c r="AH47" s="328"/>
      <c r="AI47" s="328"/>
      <c r="AJ47" s="328"/>
      <c r="AK47" s="328"/>
      <c r="AL47" s="328"/>
      <c r="AM47" s="328"/>
      <c r="AN47" s="328"/>
      <c r="AO47" s="328"/>
      <c r="AP47" s="328"/>
      <c r="AQ47" s="328"/>
      <c r="AR47" s="328"/>
      <c r="AS47" s="328"/>
      <c r="AT47" s="328"/>
      <c r="AU47" s="328"/>
      <c r="AV47" s="328"/>
      <c r="AW47" s="328"/>
      <c r="AX47" s="328"/>
      <c r="AY47" s="328"/>
      <c r="AZ47" s="328"/>
      <c r="BA47" s="328"/>
      <c r="BB47" s="328"/>
      <c r="BC47" s="328"/>
      <c r="BD47" s="328"/>
      <c r="BE47" s="328"/>
      <c r="BF47" s="328"/>
      <c r="BG47" s="328"/>
      <c r="BH47" s="328"/>
      <c r="BI47" s="328"/>
      <c r="BJ47" s="328"/>
      <c r="BK47" s="328"/>
      <c r="BL47" s="328"/>
      <c r="BM47" s="328"/>
      <c r="BN47" s="328"/>
      <c r="BO47" s="328"/>
      <c r="BP47" s="328"/>
      <c r="BQ47" s="328"/>
    </row>
    <row r="48" spans="2:69" ht="20" customHeight="1">
      <c r="B48" s="326"/>
      <c r="C48" s="325" t="s">
        <v>460</v>
      </c>
      <c r="AE48" s="329" t="str">
        <f>リスト!S2</f>
        <v>■名誉会長</v>
      </c>
      <c r="AF48" s="330"/>
      <c r="AH48" s="329"/>
      <c r="AI48" s="329"/>
      <c r="AJ48" s="329"/>
      <c r="AK48" s="329"/>
      <c r="AL48" s="329" t="str">
        <f>リスト!T2</f>
        <v>田中　康憲</v>
      </c>
      <c r="AM48" s="329"/>
      <c r="AN48" s="329"/>
      <c r="AO48" s="329"/>
      <c r="AP48" s="329"/>
      <c r="AQ48" s="329" t="str">
        <f>リスト!U2</f>
        <v>（兵庫県ラグビーフットボール協会会長）</v>
      </c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4"/>
      <c r="BM48" s="324"/>
      <c r="BN48" s="324"/>
      <c r="BO48" s="324"/>
      <c r="BP48" s="324"/>
      <c r="BQ48" s="324"/>
    </row>
    <row r="49" spans="2:69" ht="20" customHeight="1">
      <c r="B49" s="326"/>
      <c r="C49" s="316" t="s">
        <v>454</v>
      </c>
      <c r="AE49" s="329" t="str">
        <f>リスト!S3</f>
        <v>■会長</v>
      </c>
      <c r="AF49" s="331"/>
      <c r="AH49" s="332"/>
      <c r="AI49" s="332"/>
      <c r="AJ49" s="332"/>
      <c r="AK49" s="332"/>
      <c r="AL49" s="329" t="str">
        <f>リスト!T3</f>
        <v>野中　孝介</v>
      </c>
      <c r="AM49" s="332"/>
      <c r="AN49" s="332"/>
      <c r="AO49" s="332"/>
      <c r="AP49" s="332"/>
      <c r="AQ49" s="329" t="str">
        <f>リスト!U3</f>
        <v>（兵庫県ラグビーフットボール協会理事長）</v>
      </c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  <c r="BC49" s="332"/>
      <c r="BD49" s="332"/>
      <c r="BE49" s="332"/>
      <c r="BF49" s="332"/>
      <c r="BG49" s="332"/>
      <c r="BH49" s="332"/>
      <c r="BI49" s="332"/>
      <c r="BJ49" s="332"/>
      <c r="BK49" s="332"/>
      <c r="BL49" s="332"/>
      <c r="BM49" s="332"/>
      <c r="BN49" s="332"/>
      <c r="BO49" s="332"/>
      <c r="BP49" s="333"/>
      <c r="BQ49" s="324"/>
    </row>
    <row r="50" spans="2:69" ht="20" customHeight="1">
      <c r="AE50" s="329" t="str">
        <f>リスト!S4</f>
        <v>■副会長1</v>
      </c>
      <c r="AF50" s="331"/>
      <c r="AH50" s="332"/>
      <c r="AI50" s="332"/>
      <c r="AJ50" s="332"/>
      <c r="AK50" s="332"/>
      <c r="AL50" s="329" t="str">
        <f>リスト!T4</f>
        <v>遠藤　哲和</v>
      </c>
      <c r="AM50" s="332"/>
      <c r="AN50" s="332"/>
      <c r="AO50" s="332"/>
      <c r="AP50" s="332"/>
      <c r="AQ50" s="329" t="str">
        <f>リスト!U4</f>
        <v>（兵庫県ラグビースクール連盟会長）</v>
      </c>
      <c r="AR50" s="332"/>
      <c r="AS50" s="332"/>
      <c r="AT50" s="332"/>
      <c r="AU50" s="332"/>
      <c r="AV50" s="332"/>
      <c r="AW50" s="332"/>
      <c r="AX50" s="332"/>
      <c r="AY50" s="332"/>
      <c r="AZ50" s="332"/>
      <c r="BA50" s="332"/>
      <c r="BB50" s="332"/>
      <c r="BC50" s="332"/>
      <c r="BD50" s="332"/>
      <c r="BE50" s="332"/>
      <c r="BF50" s="332"/>
      <c r="BG50" s="332"/>
      <c r="BH50" s="332"/>
      <c r="BI50" s="332"/>
      <c r="BJ50" s="332"/>
      <c r="BK50" s="332"/>
      <c r="BL50" s="332"/>
      <c r="BM50" s="332"/>
      <c r="BN50" s="332"/>
      <c r="BO50" s="332"/>
      <c r="BP50" s="333"/>
      <c r="BQ50" s="324"/>
    </row>
    <row r="51" spans="2:69" ht="20" customHeight="1">
      <c r="B51" s="314">
        <f>B45+1</f>
        <v>13</v>
      </c>
      <c r="C51" s="315" t="s">
        <v>347</v>
      </c>
      <c r="AE51" s="329" t="str">
        <f>リスト!S5</f>
        <v>■副会長2</v>
      </c>
      <c r="AF51" s="331"/>
      <c r="AH51" s="332"/>
      <c r="AI51" s="332"/>
      <c r="AJ51" s="332"/>
      <c r="AK51" s="332"/>
      <c r="AL51" s="329" t="str">
        <f>リスト!T5</f>
        <v>中村　孝治</v>
      </c>
      <c r="AM51" s="332"/>
      <c r="AN51" s="332"/>
      <c r="AO51" s="332"/>
      <c r="AP51" s="332"/>
      <c r="AQ51" s="329" t="str">
        <f>リスト!U7</f>
        <v>（兵庫県ラグビースクール連盟理事）</v>
      </c>
      <c r="AR51" s="332"/>
      <c r="AS51" s="332"/>
      <c r="AT51" s="332"/>
      <c r="AU51" s="332"/>
      <c r="AV51" s="332"/>
      <c r="AW51" s="332"/>
      <c r="AX51" s="332"/>
      <c r="AY51" s="332"/>
      <c r="AZ51" s="332"/>
      <c r="BA51" s="332"/>
      <c r="BB51" s="332"/>
      <c r="BC51" s="332"/>
      <c r="BD51" s="332"/>
      <c r="BE51" s="332"/>
      <c r="BF51" s="332"/>
      <c r="BG51" s="332"/>
      <c r="BH51" s="332"/>
      <c r="BI51" s="332"/>
      <c r="BJ51" s="332"/>
      <c r="BK51" s="332"/>
      <c r="BL51" s="332"/>
      <c r="BM51" s="332"/>
      <c r="BN51" s="332"/>
      <c r="BO51" s="332"/>
      <c r="BP51" s="333"/>
      <c r="BQ51" s="324"/>
    </row>
    <row r="52" spans="2:69" ht="20" customHeight="1">
      <c r="B52" s="326"/>
      <c r="C52" s="317" t="s">
        <v>364</v>
      </c>
      <c r="AE52" s="329" t="str">
        <f>リスト!S6</f>
        <v>■大会理事</v>
      </c>
      <c r="AF52" s="331"/>
      <c r="AH52" s="332"/>
      <c r="AI52" s="332"/>
      <c r="AJ52" s="332"/>
      <c r="AK52" s="332"/>
      <c r="AL52" s="329" t="str">
        <f>リスト!T6</f>
        <v>鈴木　啓成</v>
      </c>
      <c r="AM52" s="332"/>
      <c r="AN52" s="332"/>
      <c r="AO52" s="332"/>
      <c r="AP52" s="332"/>
      <c r="AQ52" s="329" t="str">
        <f>リスト!U6</f>
        <v>（兵庫県ラグビースクール連盟理事長）</v>
      </c>
      <c r="AR52" s="332"/>
      <c r="AS52" s="332"/>
      <c r="AT52" s="332"/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/>
      <c r="BG52" s="332"/>
      <c r="BH52" s="332"/>
      <c r="BI52" s="332"/>
      <c r="BJ52" s="332"/>
      <c r="BK52" s="332"/>
      <c r="BL52" s="332"/>
      <c r="BM52" s="332"/>
      <c r="BN52" s="332"/>
      <c r="BO52" s="332"/>
      <c r="BP52" s="333"/>
      <c r="BQ52" s="324"/>
    </row>
    <row r="53" spans="2:69" ht="20" customHeight="1">
      <c r="B53" s="326"/>
      <c r="C53" s="317" t="s">
        <v>348</v>
      </c>
      <c r="AE53" s="329" t="str">
        <f>リスト!S7</f>
        <v>■大会副理事</v>
      </c>
      <c r="AF53" s="331"/>
      <c r="AH53" s="332"/>
      <c r="AI53" s="332"/>
      <c r="AJ53" s="332"/>
      <c r="AK53" s="332"/>
      <c r="AL53" s="329" t="str">
        <f>リスト!T7</f>
        <v>森山　浩二</v>
      </c>
      <c r="AM53" s="332"/>
      <c r="AN53" s="332"/>
      <c r="AO53" s="332"/>
      <c r="AP53" s="329"/>
      <c r="AQ53" s="329" t="str">
        <f>リスト!U7</f>
        <v>（兵庫県ラグビースクール連盟理事）</v>
      </c>
      <c r="AR53" s="332"/>
      <c r="AS53" s="332"/>
      <c r="AT53" s="329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3"/>
      <c r="BQ53" s="324"/>
    </row>
    <row r="54" spans="2:69" ht="20" customHeight="1">
      <c r="B54" s="326"/>
      <c r="C54" s="317" t="s">
        <v>365</v>
      </c>
      <c r="AE54" s="329" t="str">
        <f>リスト!S10</f>
        <v>■大会委員長</v>
      </c>
      <c r="AF54" s="331"/>
      <c r="AH54" s="332"/>
      <c r="AI54" s="332"/>
      <c r="AJ54" s="332"/>
      <c r="AK54" s="332"/>
      <c r="AL54" s="329" t="s">
        <v>383</v>
      </c>
      <c r="AM54" s="332"/>
      <c r="AN54" s="332"/>
      <c r="AO54" s="332"/>
      <c r="AP54" s="332"/>
      <c r="AQ54" s="334" t="s">
        <v>409</v>
      </c>
      <c r="AR54" s="332"/>
      <c r="AS54" s="332"/>
      <c r="AT54" s="332"/>
      <c r="AU54" s="332"/>
      <c r="AV54" s="332"/>
      <c r="AW54" s="332"/>
      <c r="AX54" s="332"/>
      <c r="AY54" s="332"/>
      <c r="AZ54" s="332"/>
      <c r="BA54" s="332"/>
      <c r="BB54" s="332"/>
      <c r="BC54" s="332"/>
      <c r="BD54" s="332"/>
      <c r="BE54" s="332"/>
      <c r="BF54" s="332"/>
      <c r="BG54" s="332"/>
      <c r="BH54" s="332"/>
      <c r="BI54" s="332"/>
      <c r="BJ54" s="332"/>
      <c r="BK54" s="332"/>
      <c r="BL54" s="332"/>
      <c r="BM54" s="332"/>
      <c r="BN54" s="332"/>
      <c r="BO54" s="332"/>
      <c r="BP54" s="333"/>
      <c r="BQ54" s="324"/>
    </row>
    <row r="55" spans="2:69" ht="20" customHeight="1">
      <c r="B55" s="326"/>
      <c r="C55" s="317" t="s">
        <v>349</v>
      </c>
      <c r="AE55" s="329" t="str">
        <f>リスト!S11</f>
        <v>■大会副委員長</v>
      </c>
      <c r="AF55" s="331"/>
      <c r="AH55" s="332"/>
      <c r="AI55" s="332"/>
      <c r="AJ55" s="332"/>
      <c r="AK55" s="332"/>
      <c r="AL55" s="329" t="s">
        <v>398</v>
      </c>
      <c r="AM55" s="332"/>
      <c r="AN55" s="332"/>
      <c r="AO55" s="332"/>
      <c r="AP55" s="332"/>
      <c r="AQ55" s="334" t="str">
        <f>リスト!U7</f>
        <v>（兵庫県ラグビースクール連盟理事）</v>
      </c>
      <c r="AR55" s="332"/>
      <c r="AS55" s="332"/>
      <c r="AT55" s="332"/>
      <c r="AU55" s="332"/>
      <c r="AV55" s="332"/>
      <c r="AW55" s="332"/>
      <c r="AX55" s="332"/>
      <c r="AY55" s="332"/>
      <c r="AZ55" s="332"/>
      <c r="BA55" s="332"/>
      <c r="BB55" s="332"/>
      <c r="BC55" s="332"/>
      <c r="BD55" s="332"/>
      <c r="BE55" s="332"/>
      <c r="BF55" s="332"/>
      <c r="BG55" s="332"/>
      <c r="BH55" s="332"/>
      <c r="BI55" s="332"/>
      <c r="BJ55" s="332"/>
      <c r="BK55" s="332"/>
      <c r="BL55" s="332"/>
      <c r="BM55" s="332"/>
      <c r="BN55" s="332"/>
      <c r="BO55" s="332"/>
      <c r="BP55" s="333"/>
      <c r="BQ55" s="324"/>
    </row>
    <row r="56" spans="2:69" ht="20" customHeight="1">
      <c r="B56" s="326"/>
      <c r="C56" s="317" t="s">
        <v>366</v>
      </c>
      <c r="AE56" s="329"/>
      <c r="AF56" s="324"/>
      <c r="AH56" s="332"/>
      <c r="AI56" s="332"/>
      <c r="AJ56" s="332"/>
      <c r="AK56" s="332"/>
      <c r="AL56" s="329"/>
      <c r="AM56" s="332"/>
      <c r="AN56" s="332"/>
      <c r="AO56" s="332"/>
      <c r="AP56" s="332"/>
      <c r="AQ56" s="335"/>
      <c r="AR56" s="332"/>
      <c r="AS56" s="332"/>
      <c r="AT56" s="332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6"/>
      <c r="BQ56" s="324"/>
    </row>
    <row r="57" spans="2:69" ht="20" customHeight="1">
      <c r="B57" s="326"/>
      <c r="C57" s="317" t="s">
        <v>350</v>
      </c>
      <c r="AE57" s="329" t="str">
        <f>リスト!S12</f>
        <v>■大会実行委員会</v>
      </c>
      <c r="AF57" s="331"/>
      <c r="AH57" s="332"/>
      <c r="AI57" s="332"/>
      <c r="AJ57" s="332"/>
      <c r="AK57" s="332"/>
      <c r="AM57" s="337"/>
      <c r="AN57" s="332"/>
      <c r="AO57" s="332"/>
      <c r="AP57" s="332"/>
      <c r="AQ57" s="329"/>
      <c r="AR57" s="332"/>
      <c r="AS57" s="332"/>
      <c r="AT57" s="338"/>
      <c r="AU57" s="338"/>
      <c r="AV57" s="338"/>
      <c r="AW57" s="338"/>
      <c r="AX57" s="339"/>
      <c r="AY57" s="339"/>
      <c r="AZ57" s="339"/>
      <c r="BA57" s="339"/>
      <c r="BB57" s="339"/>
      <c r="BC57" s="339"/>
      <c r="BD57" s="339"/>
      <c r="BE57" s="339"/>
      <c r="BF57" s="338"/>
      <c r="BG57" s="338"/>
      <c r="BH57" s="338"/>
      <c r="BI57" s="338"/>
      <c r="BJ57" s="338"/>
      <c r="BK57" s="338"/>
      <c r="BL57" s="338"/>
      <c r="BM57" s="339"/>
      <c r="BN57" s="333"/>
      <c r="BO57" s="333"/>
      <c r="BP57" s="333"/>
      <c r="BQ57" s="324"/>
    </row>
    <row r="58" spans="2:69" ht="20" customHeight="1">
      <c r="C58" s="317" t="s">
        <v>351</v>
      </c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AE58" s="329" t="str">
        <f>リスト!S14</f>
        <v>●実行委員長</v>
      </c>
      <c r="AF58" s="337"/>
      <c r="AH58" s="337"/>
      <c r="AI58" s="337"/>
      <c r="AJ58" s="337"/>
      <c r="AK58" s="337"/>
      <c r="AL58" s="329" t="s">
        <v>400</v>
      </c>
      <c r="AX58" s="338"/>
      <c r="AY58" s="338"/>
      <c r="AZ58" s="338"/>
      <c r="BA58" s="338"/>
      <c r="BB58" s="338"/>
      <c r="BC58" s="338"/>
      <c r="BD58" s="338"/>
      <c r="BE58" s="338"/>
      <c r="BF58" s="338"/>
      <c r="BG58" s="338"/>
      <c r="BH58" s="338"/>
      <c r="BI58" s="338"/>
      <c r="BJ58" s="338"/>
      <c r="BK58" s="338"/>
      <c r="BL58" s="338"/>
      <c r="BM58" s="339"/>
      <c r="BN58" s="333"/>
      <c r="BO58" s="333"/>
      <c r="BP58" s="333"/>
      <c r="BQ58" s="324"/>
    </row>
    <row r="59" spans="2:69" ht="20" customHeight="1">
      <c r="C59" s="317" t="s">
        <v>367</v>
      </c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AE59" s="329" t="str">
        <f>リスト!S15</f>
        <v>●実行副委員長1</v>
      </c>
      <c r="AF59" s="337"/>
      <c r="AH59" s="337"/>
      <c r="AI59" s="337"/>
      <c r="AJ59" s="337"/>
      <c r="AK59" s="337"/>
      <c r="AL59" s="329" t="s">
        <v>385</v>
      </c>
      <c r="AM59" s="337"/>
      <c r="AN59" s="332"/>
      <c r="AO59" s="332"/>
      <c r="AP59" s="332"/>
      <c r="AQ59" s="329" t="s">
        <v>386</v>
      </c>
      <c r="AR59" s="332"/>
      <c r="AS59" s="332"/>
      <c r="AT59" s="338"/>
      <c r="AU59" s="338"/>
      <c r="AV59" s="338"/>
      <c r="AW59" s="338"/>
      <c r="AX59" s="338"/>
      <c r="AY59" s="338"/>
      <c r="AZ59" s="338"/>
      <c r="BA59" s="338"/>
      <c r="BB59" s="338"/>
      <c r="BC59" s="338"/>
      <c r="BD59" s="338"/>
      <c r="BE59" s="338"/>
      <c r="BF59" s="338"/>
      <c r="BG59" s="338"/>
      <c r="BH59" s="338"/>
      <c r="BI59" s="338"/>
      <c r="BJ59" s="338"/>
      <c r="BK59" s="338"/>
      <c r="BL59" s="338"/>
      <c r="BM59" s="339"/>
      <c r="BN59" s="333"/>
      <c r="BO59" s="333"/>
      <c r="BP59" s="333"/>
      <c r="BQ59" s="324"/>
    </row>
    <row r="60" spans="2:69" ht="20" customHeight="1">
      <c r="C60" s="316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AE60" s="329" t="str">
        <f>リスト!S16</f>
        <v>●実行副委員長2</v>
      </c>
      <c r="AF60" s="337"/>
      <c r="AH60" s="337"/>
      <c r="AI60" s="337"/>
      <c r="AJ60" s="337"/>
      <c r="AK60" s="337"/>
      <c r="AL60" s="329" t="s">
        <v>421</v>
      </c>
      <c r="AM60" s="337"/>
      <c r="AN60" s="332"/>
      <c r="AO60" s="332"/>
      <c r="AP60" s="332"/>
      <c r="AQ60" s="329" t="s">
        <v>422</v>
      </c>
      <c r="AR60" s="332"/>
      <c r="AS60" s="332"/>
      <c r="AT60" s="338"/>
      <c r="AU60" s="338"/>
      <c r="AV60" s="338"/>
      <c r="AW60" s="338"/>
      <c r="AX60" s="338"/>
      <c r="AY60" s="338"/>
      <c r="AZ60" s="338"/>
      <c r="BA60" s="338"/>
      <c r="BB60" s="338"/>
      <c r="BC60" s="338"/>
      <c r="BD60" s="338"/>
      <c r="BE60" s="338"/>
      <c r="BF60" s="338"/>
      <c r="BG60" s="338"/>
      <c r="BH60" s="338"/>
      <c r="BI60" s="338"/>
      <c r="BJ60" s="338"/>
      <c r="BK60" s="338"/>
      <c r="BL60" s="338"/>
      <c r="BM60" s="339"/>
      <c r="BN60" s="333"/>
      <c r="BO60" s="333"/>
      <c r="BP60" s="333"/>
      <c r="BQ60" s="324"/>
    </row>
    <row r="61" spans="2:69" ht="20" customHeight="1">
      <c r="B61" s="314">
        <f>B51+1</f>
        <v>14</v>
      </c>
      <c r="C61" s="315" t="s">
        <v>368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AE61" s="329" t="str">
        <f>リスト!S18</f>
        <v>●総務委員</v>
      </c>
      <c r="AF61" s="337"/>
      <c r="AH61" s="324"/>
      <c r="AI61" s="324"/>
      <c r="AJ61" s="324"/>
      <c r="AK61" s="324"/>
      <c r="AL61" s="329" t="s">
        <v>399</v>
      </c>
      <c r="AM61" s="324"/>
      <c r="AN61" s="324"/>
      <c r="AO61" s="324"/>
      <c r="AP61" s="324"/>
      <c r="AQ61" s="329"/>
      <c r="AR61" s="324"/>
      <c r="AS61" s="324"/>
      <c r="AT61" s="333"/>
      <c r="AU61" s="333"/>
      <c r="AV61" s="333"/>
      <c r="AW61" s="333"/>
      <c r="AX61" s="333"/>
      <c r="AY61" s="333"/>
      <c r="AZ61" s="333"/>
      <c r="BA61" s="333"/>
      <c r="BB61" s="333"/>
      <c r="BC61" s="333"/>
      <c r="BD61" s="333"/>
      <c r="BE61" s="333"/>
      <c r="BF61" s="333"/>
      <c r="BG61" s="333"/>
      <c r="BH61" s="333"/>
      <c r="BI61" s="333"/>
      <c r="BJ61" s="333"/>
      <c r="BK61" s="333"/>
      <c r="BL61" s="338"/>
      <c r="BM61" s="339"/>
      <c r="BN61" s="333"/>
      <c r="BO61" s="333"/>
      <c r="BP61" s="333"/>
      <c r="BQ61" s="324"/>
    </row>
    <row r="62" spans="2:69" ht="20" customHeight="1">
      <c r="C62" s="317" t="s">
        <v>369</v>
      </c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AE62" s="329" t="str">
        <f>リスト!S34</f>
        <v>●記録委員</v>
      </c>
      <c r="AF62" s="337"/>
      <c r="AH62" s="337"/>
      <c r="AI62" s="337"/>
      <c r="AJ62" s="337"/>
      <c r="AK62" s="337"/>
      <c r="AL62" s="329" t="s">
        <v>390</v>
      </c>
      <c r="AM62" s="332"/>
      <c r="AN62" s="332"/>
      <c r="AO62" s="332"/>
      <c r="AP62" s="332"/>
      <c r="AQ62" s="329"/>
      <c r="AR62" s="332"/>
      <c r="AS62" s="332"/>
      <c r="AT62" s="332"/>
      <c r="AU62" s="332"/>
      <c r="AV62" s="332"/>
      <c r="AW62" s="332"/>
      <c r="AX62" s="332"/>
      <c r="AY62" s="332"/>
      <c r="AZ62" s="332"/>
      <c r="BA62" s="332"/>
      <c r="BB62" s="332"/>
      <c r="BC62" s="332"/>
      <c r="BD62" s="332"/>
      <c r="BE62" s="332"/>
      <c r="BF62" s="332"/>
      <c r="BG62" s="332"/>
      <c r="BH62" s="332"/>
      <c r="BI62" s="332"/>
      <c r="BJ62" s="332"/>
      <c r="BK62" s="332"/>
      <c r="BL62" s="332"/>
      <c r="BM62" s="332"/>
      <c r="BN62" s="332"/>
      <c r="BO62" s="332"/>
      <c r="BP62" s="332"/>
      <c r="BQ62" s="324"/>
    </row>
    <row r="63" spans="2:69" ht="20" customHeight="1">
      <c r="C63" s="317" t="s">
        <v>370</v>
      </c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AE63" s="329"/>
      <c r="AF63" s="337"/>
      <c r="AH63" s="324"/>
      <c r="AI63" s="324"/>
      <c r="AJ63" s="324"/>
      <c r="AK63" s="324"/>
      <c r="AL63" s="329" t="s">
        <v>391</v>
      </c>
      <c r="AM63" s="324"/>
      <c r="AN63" s="332"/>
      <c r="AO63" s="332"/>
      <c r="AP63" s="332"/>
      <c r="AQ63" s="332"/>
      <c r="AR63" s="332"/>
      <c r="AS63" s="332"/>
      <c r="AT63" s="332"/>
      <c r="AU63" s="332"/>
      <c r="AV63" s="332"/>
      <c r="AW63" s="332"/>
      <c r="AX63" s="332"/>
      <c r="AY63" s="332"/>
      <c r="AZ63" s="332"/>
      <c r="BA63" s="332"/>
      <c r="BB63" s="332"/>
      <c r="BC63" s="332"/>
      <c r="BD63" s="332"/>
      <c r="BE63" s="332"/>
      <c r="BF63" s="332"/>
      <c r="BG63" s="332"/>
      <c r="BH63" s="332"/>
      <c r="BI63" s="332"/>
      <c r="BJ63" s="332"/>
      <c r="BK63" s="332"/>
      <c r="BL63" s="332"/>
      <c r="BM63" s="332"/>
      <c r="BN63" s="332"/>
      <c r="BO63" s="332"/>
      <c r="BP63" s="332"/>
      <c r="BQ63" s="324"/>
    </row>
    <row r="64" spans="2:69" ht="20" customHeight="1"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AE64" s="329"/>
      <c r="AF64" s="337"/>
      <c r="AH64" s="337"/>
      <c r="AI64" s="337"/>
      <c r="AJ64" s="337"/>
      <c r="AK64" s="337"/>
      <c r="AL64" s="337" t="s">
        <v>397</v>
      </c>
      <c r="AM64" s="332"/>
      <c r="AN64" s="332"/>
      <c r="AO64" s="332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2"/>
      <c r="BI64" s="332"/>
      <c r="BJ64" s="332"/>
      <c r="BK64" s="332"/>
      <c r="BL64" s="332"/>
      <c r="BM64" s="332"/>
      <c r="BN64" s="332"/>
      <c r="BO64" s="332"/>
      <c r="BP64" s="332"/>
      <c r="BQ64" s="332"/>
    </row>
    <row r="65" spans="2:69" ht="20" customHeight="1">
      <c r="B65" s="314">
        <f>B61+1</f>
        <v>15</v>
      </c>
      <c r="C65" s="315" t="s">
        <v>371</v>
      </c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AE65" s="329"/>
      <c r="AF65" s="337"/>
      <c r="AH65" s="337"/>
      <c r="AI65" s="337"/>
      <c r="AJ65" s="337"/>
      <c r="AK65" s="337"/>
      <c r="AL65" s="337"/>
      <c r="AM65" s="332"/>
      <c r="AN65" s="332"/>
      <c r="AO65" s="332"/>
      <c r="AP65" s="332"/>
      <c r="AQ65" s="332"/>
      <c r="AR65" s="332"/>
      <c r="AS65" s="332"/>
      <c r="AT65" s="332"/>
      <c r="AU65" s="332"/>
      <c r="AV65" s="332"/>
      <c r="AW65" s="332"/>
      <c r="AX65" s="332"/>
      <c r="AY65" s="332"/>
      <c r="AZ65" s="332"/>
      <c r="BA65" s="332"/>
      <c r="BB65" s="332"/>
      <c r="BC65" s="332"/>
      <c r="BD65" s="332"/>
      <c r="BE65" s="332"/>
      <c r="BF65" s="332"/>
      <c r="BG65" s="332"/>
      <c r="BH65" s="332"/>
      <c r="BI65" s="332"/>
      <c r="BJ65" s="332"/>
      <c r="BK65" s="332"/>
      <c r="BL65" s="332"/>
      <c r="BM65" s="332"/>
      <c r="BN65" s="332"/>
      <c r="BO65" s="332"/>
      <c r="BP65" s="332"/>
      <c r="BQ65" s="332"/>
    </row>
    <row r="66" spans="2:69" ht="20" customHeight="1">
      <c r="C66" s="317" t="s">
        <v>420</v>
      </c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AE66" s="329" t="str">
        <f>リスト!S49</f>
        <v>●医務委員</v>
      </c>
      <c r="AF66" s="337"/>
      <c r="AH66" s="324"/>
      <c r="AI66" s="324"/>
      <c r="AJ66" s="324"/>
      <c r="AK66" s="324"/>
      <c r="AL66" s="337" t="s">
        <v>393</v>
      </c>
      <c r="AM66" s="324"/>
      <c r="AN66" s="332"/>
      <c r="AO66" s="332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2"/>
      <c r="BI66" s="332"/>
      <c r="BJ66" s="332"/>
      <c r="BK66" s="332"/>
      <c r="BL66" s="332"/>
      <c r="BM66" s="332"/>
      <c r="BN66" s="332"/>
      <c r="BO66" s="332"/>
      <c r="BP66" s="332"/>
      <c r="BQ66" s="332"/>
    </row>
    <row r="67" spans="2:69" ht="20" customHeight="1">
      <c r="C67" s="317" t="s">
        <v>377</v>
      </c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AE67" s="329"/>
      <c r="AF67" s="337"/>
      <c r="AH67" s="337"/>
      <c r="AI67" s="337"/>
      <c r="AJ67" s="337"/>
      <c r="AK67" s="337"/>
      <c r="AL67" s="337" t="s">
        <v>394</v>
      </c>
      <c r="AM67" s="332"/>
      <c r="AN67" s="332"/>
      <c r="AO67" s="332"/>
      <c r="AP67" s="332"/>
      <c r="AQ67" s="332"/>
      <c r="AR67" s="332"/>
      <c r="AS67" s="332"/>
      <c r="AT67" s="332"/>
      <c r="AU67" s="332"/>
      <c r="AV67" s="332"/>
      <c r="AW67" s="332"/>
      <c r="AX67" s="332"/>
      <c r="AY67" s="332"/>
      <c r="AZ67" s="332"/>
      <c r="BA67" s="332"/>
      <c r="BB67" s="332"/>
      <c r="BC67" s="332"/>
      <c r="BD67" s="332"/>
      <c r="BE67" s="332"/>
      <c r="BF67" s="332"/>
      <c r="BG67" s="332"/>
      <c r="BH67" s="332"/>
      <c r="BI67" s="332"/>
      <c r="BJ67" s="332"/>
      <c r="BK67" s="332"/>
      <c r="BL67" s="332"/>
      <c r="BM67" s="332"/>
      <c r="BN67" s="332"/>
      <c r="BO67" s="332"/>
      <c r="BP67" s="332"/>
      <c r="BQ67" s="332"/>
    </row>
    <row r="68" spans="2:69" ht="20" customHeight="1">
      <c r="C68" s="317" t="s">
        <v>372</v>
      </c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AE68" s="329"/>
      <c r="AF68" s="337"/>
      <c r="AH68" s="337"/>
      <c r="AI68" s="332"/>
      <c r="AJ68" s="332"/>
      <c r="AK68" s="332"/>
      <c r="AL68" s="337"/>
      <c r="AM68" s="332"/>
      <c r="AN68" s="332"/>
      <c r="AO68" s="332"/>
      <c r="AP68" s="332"/>
      <c r="AQ68" s="332"/>
      <c r="AR68" s="332"/>
      <c r="AS68" s="332"/>
      <c r="AT68" s="332"/>
      <c r="AU68" s="332"/>
      <c r="AV68" s="332"/>
      <c r="AW68" s="332"/>
      <c r="AX68" s="332"/>
      <c r="AY68" s="332"/>
      <c r="AZ68" s="332"/>
      <c r="BA68" s="332"/>
      <c r="BB68" s="332"/>
      <c r="BC68" s="332"/>
      <c r="BD68" s="332"/>
      <c r="BE68" s="332"/>
      <c r="BF68" s="332"/>
      <c r="BG68" s="332"/>
      <c r="BH68" s="332"/>
      <c r="BI68" s="332"/>
      <c r="BJ68" s="332"/>
      <c r="BK68" s="332"/>
      <c r="BL68" s="332"/>
      <c r="BM68" s="332"/>
      <c r="BN68" s="332"/>
      <c r="BO68" s="332"/>
      <c r="BP68" s="332"/>
      <c r="BQ68" s="332"/>
    </row>
    <row r="69" spans="2:69" ht="20" customHeight="1">
      <c r="C69" s="317" t="s">
        <v>342</v>
      </c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AE69" s="340" t="s">
        <v>395</v>
      </c>
      <c r="AF69" s="337"/>
      <c r="AH69" s="324"/>
      <c r="AI69" s="324"/>
      <c r="AJ69" s="324"/>
      <c r="AK69" s="324"/>
      <c r="AL69" s="337" t="s">
        <v>396</v>
      </c>
      <c r="AM69" s="324"/>
      <c r="AN69" s="324"/>
      <c r="AO69" s="324"/>
      <c r="AP69" s="324"/>
      <c r="AQ69" s="324"/>
      <c r="AR69" s="324"/>
      <c r="AS69" s="324"/>
      <c r="AT69" s="324"/>
      <c r="AU69" s="324"/>
      <c r="AV69" s="324"/>
      <c r="AW69" s="324"/>
      <c r="AX69" s="324"/>
      <c r="AY69" s="324"/>
      <c r="AZ69" s="324"/>
      <c r="BA69" s="324"/>
      <c r="BB69" s="324"/>
      <c r="BC69" s="324"/>
      <c r="BD69" s="324"/>
      <c r="BE69" s="324"/>
      <c r="BF69" s="324"/>
      <c r="BG69" s="324"/>
      <c r="BH69" s="324"/>
      <c r="BI69" s="324"/>
      <c r="BJ69" s="332"/>
      <c r="BK69" s="332"/>
      <c r="BL69" s="332"/>
      <c r="BM69" s="337"/>
      <c r="BN69" s="324"/>
      <c r="BO69" s="324"/>
      <c r="BP69" s="324"/>
      <c r="BQ69" s="324"/>
    </row>
    <row r="70" spans="2:69" ht="20" customHeight="1">
      <c r="C70" s="317" t="s">
        <v>373</v>
      </c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AE70" s="337"/>
      <c r="AF70" s="337"/>
      <c r="AH70" s="337"/>
      <c r="AI70" s="337"/>
      <c r="AJ70" s="337"/>
      <c r="AK70" s="337"/>
      <c r="AL70" s="337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  <c r="BC70" s="332"/>
      <c r="BD70" s="332"/>
      <c r="BE70" s="332"/>
      <c r="BF70" s="332"/>
      <c r="BG70" s="332"/>
      <c r="BH70" s="332"/>
      <c r="BI70" s="332"/>
      <c r="BJ70" s="332"/>
      <c r="BK70" s="332"/>
      <c r="BL70" s="332"/>
      <c r="BM70" s="332"/>
      <c r="BN70" s="332"/>
      <c r="BO70" s="332"/>
      <c r="BP70" s="332"/>
      <c r="BQ70" s="332"/>
    </row>
    <row r="71" spans="2:69" ht="20" customHeight="1">
      <c r="C71" s="317" t="s">
        <v>374</v>
      </c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AE71" s="324"/>
      <c r="AF71" s="324"/>
      <c r="AH71" s="332"/>
      <c r="AI71" s="332"/>
      <c r="AJ71" s="332"/>
      <c r="AK71" s="332"/>
      <c r="AL71" s="337"/>
      <c r="AM71" s="332"/>
      <c r="AN71" s="332"/>
      <c r="AO71" s="332"/>
      <c r="AP71" s="332"/>
      <c r="AQ71" s="332"/>
      <c r="AR71" s="332"/>
      <c r="AS71" s="332"/>
      <c r="AT71" s="332"/>
      <c r="AU71" s="332"/>
      <c r="AV71" s="332"/>
      <c r="AW71" s="332"/>
      <c r="AX71" s="332"/>
      <c r="AY71" s="332"/>
      <c r="AZ71" s="332"/>
      <c r="BA71" s="332"/>
      <c r="BB71" s="332"/>
      <c r="BC71" s="332"/>
      <c r="BD71" s="332"/>
      <c r="BE71" s="332"/>
      <c r="BF71" s="332"/>
      <c r="BG71" s="332"/>
      <c r="BH71" s="332"/>
      <c r="BI71" s="332"/>
      <c r="BJ71" s="332"/>
      <c r="BK71" s="332"/>
      <c r="BL71" s="332"/>
      <c r="BM71" s="337"/>
      <c r="BN71" s="324"/>
      <c r="BO71" s="324"/>
      <c r="BP71" s="324"/>
      <c r="BQ71" s="324"/>
    </row>
    <row r="72" spans="2:69" ht="20" customHeight="1">
      <c r="C72" s="317" t="s">
        <v>378</v>
      </c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AE72" s="337"/>
      <c r="AF72" s="337"/>
      <c r="AH72" s="337"/>
      <c r="AI72" s="337"/>
      <c r="AJ72" s="337"/>
      <c r="AK72" s="337"/>
      <c r="AL72" s="337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2"/>
      <c r="BK72" s="332"/>
      <c r="BL72" s="332"/>
      <c r="BM72" s="332"/>
      <c r="BN72" s="332"/>
      <c r="BO72" s="332"/>
      <c r="BP72" s="332"/>
      <c r="BQ72" s="332"/>
    </row>
    <row r="73" spans="2:69" ht="20" customHeight="1">
      <c r="B73" s="316"/>
      <c r="C73" s="316" t="s">
        <v>463</v>
      </c>
      <c r="AE73" s="324"/>
      <c r="AF73" s="331"/>
      <c r="AH73" s="332"/>
      <c r="AI73" s="332"/>
      <c r="AJ73" s="332"/>
      <c r="AK73" s="332"/>
      <c r="AL73" s="337"/>
      <c r="AM73" s="332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2"/>
      <c r="AZ73" s="332"/>
      <c r="BA73" s="332"/>
      <c r="BB73" s="332"/>
      <c r="BC73" s="332"/>
      <c r="BD73" s="332"/>
      <c r="BE73" s="332"/>
      <c r="BF73" s="332"/>
      <c r="BG73" s="332"/>
      <c r="BH73" s="332"/>
      <c r="BI73" s="332"/>
      <c r="BJ73" s="332"/>
      <c r="BK73" s="332"/>
      <c r="BL73" s="332"/>
      <c r="BM73" s="332"/>
      <c r="BN73" s="332"/>
      <c r="BO73" s="332"/>
      <c r="BP73" s="332"/>
      <c r="BQ73" s="332"/>
    </row>
    <row r="74" spans="2:69" ht="20" customHeight="1">
      <c r="B74" s="316"/>
      <c r="C74" s="316" t="s">
        <v>464</v>
      </c>
      <c r="AE74" s="331" t="s">
        <v>5</v>
      </c>
      <c r="AF74" s="332" t="s">
        <v>2</v>
      </c>
      <c r="AH74" s="332"/>
      <c r="AI74" s="332"/>
      <c r="AJ74" s="332"/>
      <c r="AK74" s="332"/>
      <c r="AL74" s="332"/>
      <c r="AM74" s="332"/>
      <c r="AN74" s="332"/>
      <c r="AO74" s="332"/>
      <c r="AP74" s="332"/>
      <c r="AQ74" s="332"/>
      <c r="AR74" s="332"/>
      <c r="AS74" s="332"/>
      <c r="AT74" s="332"/>
      <c r="AU74" s="332"/>
      <c r="AV74" s="332"/>
      <c r="AW74" s="332"/>
      <c r="AX74" s="332"/>
      <c r="AY74" s="332"/>
      <c r="AZ74" s="332"/>
      <c r="BA74" s="332"/>
      <c r="BB74" s="332"/>
      <c r="BC74" s="332"/>
      <c r="BD74" s="332"/>
      <c r="BE74" s="332"/>
      <c r="BF74" s="332"/>
      <c r="BG74" s="332"/>
      <c r="BH74" s="332"/>
      <c r="BI74" s="332"/>
      <c r="BJ74" s="332"/>
      <c r="BK74" s="332"/>
      <c r="BL74" s="332"/>
      <c r="BM74" s="337"/>
      <c r="BN74" s="324"/>
      <c r="BO74" s="324"/>
      <c r="BP74" s="324"/>
      <c r="BQ74" s="324"/>
    </row>
    <row r="75" spans="2:69" ht="20" customHeight="1">
      <c r="B75" s="316"/>
      <c r="C75" s="316" t="s">
        <v>462</v>
      </c>
      <c r="AE75" s="337"/>
      <c r="AF75" s="337"/>
      <c r="AG75" s="341" t="s">
        <v>7</v>
      </c>
      <c r="AH75" s="332" t="s">
        <v>3</v>
      </c>
      <c r="AI75" s="332"/>
      <c r="AJ75" s="332"/>
      <c r="AK75" s="332"/>
      <c r="AL75" s="332"/>
      <c r="AM75" s="332"/>
      <c r="AN75" s="332"/>
      <c r="AO75" s="332"/>
      <c r="AP75" s="332"/>
      <c r="AQ75" s="332"/>
      <c r="AR75" s="332"/>
      <c r="AS75" s="332"/>
      <c r="AT75" s="332"/>
      <c r="AU75" s="332"/>
      <c r="AV75" s="332"/>
      <c r="AW75" s="332"/>
      <c r="AX75" s="332"/>
      <c r="AY75" s="332"/>
      <c r="AZ75" s="332"/>
      <c r="BA75" s="332"/>
      <c r="BB75" s="332"/>
      <c r="BC75" s="332"/>
      <c r="BD75" s="332"/>
      <c r="BE75" s="332"/>
      <c r="BF75" s="332"/>
      <c r="BG75" s="332"/>
      <c r="BH75" s="332"/>
      <c r="BI75" s="332"/>
      <c r="BJ75" s="332"/>
      <c r="BK75" s="332"/>
      <c r="BL75" s="332"/>
      <c r="BM75" s="337"/>
      <c r="BN75" s="324"/>
      <c r="BO75" s="324"/>
      <c r="BP75" s="324"/>
      <c r="BQ75" s="324"/>
    </row>
    <row r="76" spans="2:69" ht="20" customHeight="1">
      <c r="B76" s="316"/>
      <c r="C76" s="316"/>
      <c r="AE76" s="337"/>
      <c r="AF76" s="337"/>
      <c r="AG76" s="341"/>
      <c r="AH76" s="332"/>
      <c r="AI76" s="332"/>
      <c r="AJ76" s="332"/>
      <c r="AK76" s="332"/>
      <c r="AL76" s="332"/>
      <c r="AM76" s="332"/>
      <c r="AN76" s="332"/>
      <c r="AO76" s="332"/>
      <c r="AP76" s="332"/>
      <c r="AQ76" s="332"/>
      <c r="AR76" s="332"/>
      <c r="AS76" s="332"/>
      <c r="AT76" s="332"/>
      <c r="AU76" s="332"/>
      <c r="AV76" s="332"/>
      <c r="AW76" s="332"/>
      <c r="AX76" s="332"/>
      <c r="AY76" s="332"/>
      <c r="AZ76" s="332"/>
      <c r="BA76" s="332"/>
      <c r="BB76" s="332"/>
      <c r="BC76" s="332"/>
      <c r="BD76" s="332"/>
      <c r="BE76" s="332"/>
      <c r="BF76" s="332"/>
      <c r="BG76" s="332"/>
      <c r="BH76" s="332"/>
      <c r="BI76" s="332"/>
      <c r="BJ76" s="337"/>
      <c r="BK76" s="337"/>
      <c r="BL76" s="337"/>
      <c r="BM76" s="337"/>
      <c r="BN76" s="324"/>
      <c r="BO76" s="324"/>
      <c r="BP76" s="324"/>
      <c r="BQ76" s="324"/>
    </row>
    <row r="77" spans="2:69" ht="20" customHeight="1">
      <c r="B77" s="316"/>
      <c r="C77" s="316"/>
      <c r="AE77" s="337"/>
      <c r="AF77" s="337"/>
      <c r="AG77" s="331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2"/>
      <c r="AU77" s="332"/>
      <c r="AV77" s="332"/>
      <c r="AW77" s="332"/>
      <c r="AX77" s="332"/>
      <c r="AY77" s="332"/>
      <c r="AZ77" s="332"/>
      <c r="BA77" s="332"/>
      <c r="BB77" s="332"/>
      <c r="BC77" s="332"/>
      <c r="BD77" s="332"/>
      <c r="BE77" s="332"/>
      <c r="BF77" s="332"/>
      <c r="BG77" s="332"/>
      <c r="BH77" s="332"/>
      <c r="BI77" s="332"/>
      <c r="BJ77" s="324"/>
      <c r="BK77" s="332"/>
      <c r="BL77" s="332"/>
      <c r="BM77" s="337"/>
      <c r="BN77" s="324"/>
      <c r="BO77" s="324"/>
      <c r="BP77" s="324"/>
      <c r="BQ77" s="324"/>
    </row>
    <row r="78" spans="2:69" ht="20" customHeight="1">
      <c r="B78" s="316"/>
      <c r="C78" s="316"/>
      <c r="AE78" s="337"/>
      <c r="AF78" s="337"/>
      <c r="AG78" s="331" t="s">
        <v>7</v>
      </c>
      <c r="AH78" s="332" t="s">
        <v>206</v>
      </c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  <c r="BD78" s="324"/>
      <c r="BE78" s="324"/>
      <c r="BF78" s="324"/>
      <c r="BG78" s="324"/>
      <c r="BH78" s="324"/>
      <c r="BI78" s="324"/>
      <c r="BJ78" s="324"/>
      <c r="BK78" s="332"/>
      <c r="BL78" s="332"/>
      <c r="BM78" s="337"/>
      <c r="BN78" s="324"/>
      <c r="BO78" s="324"/>
      <c r="BP78" s="324"/>
      <c r="BQ78" s="324"/>
    </row>
    <row r="79" spans="2:69" ht="20" customHeight="1">
      <c r="B79" s="316"/>
      <c r="C79" s="316"/>
      <c r="AE79" s="337"/>
      <c r="AF79" s="337"/>
      <c r="AG79" s="324"/>
      <c r="AI79" s="354" t="s">
        <v>465</v>
      </c>
      <c r="AJ79" s="354"/>
      <c r="AK79" s="354"/>
      <c r="AL79" s="332"/>
      <c r="AM79" s="332"/>
      <c r="AN79" s="332"/>
      <c r="AO79" s="332"/>
      <c r="AQ79" s="332" t="s">
        <v>468</v>
      </c>
      <c r="AR79" s="332"/>
      <c r="AS79" s="332"/>
      <c r="AT79" s="332"/>
      <c r="AU79" s="332"/>
      <c r="AV79" s="332"/>
      <c r="AW79" s="332"/>
      <c r="AX79" s="332"/>
      <c r="AY79" s="332"/>
      <c r="AZ79" s="332"/>
      <c r="BA79" s="332"/>
      <c r="BB79" s="332"/>
      <c r="BC79" s="332"/>
      <c r="BD79" s="332"/>
      <c r="BE79" s="332"/>
      <c r="BF79" s="332"/>
      <c r="BG79" s="332"/>
      <c r="BH79" s="332"/>
      <c r="BI79" s="332"/>
      <c r="BJ79" s="332"/>
      <c r="BK79" s="332"/>
      <c r="BL79" s="332"/>
      <c r="BM79" s="337"/>
      <c r="BN79" s="324"/>
      <c r="BO79" s="324"/>
      <c r="BP79" s="324"/>
      <c r="BQ79" s="324"/>
    </row>
    <row r="80" spans="2:69" ht="20" customHeight="1">
      <c r="B80" s="316"/>
      <c r="C80" s="316"/>
      <c r="AE80" s="337"/>
      <c r="AF80" s="337"/>
      <c r="AG80" s="331"/>
      <c r="AH80" s="342"/>
      <c r="AI80" s="358" t="s">
        <v>466</v>
      </c>
      <c r="AJ80" s="358"/>
      <c r="AK80" s="358"/>
      <c r="AL80" s="343"/>
      <c r="AM80" s="358"/>
      <c r="AN80" s="358"/>
      <c r="AO80" s="358"/>
      <c r="AP80" s="343"/>
      <c r="AQ80" s="355" t="s">
        <v>469</v>
      </c>
      <c r="AR80" s="355"/>
      <c r="AS80" s="355"/>
      <c r="AT80" s="355"/>
      <c r="AU80" s="355"/>
      <c r="AV80" s="344"/>
      <c r="AW80" s="332"/>
      <c r="AX80" s="332"/>
      <c r="AY80" s="332"/>
      <c r="AZ80" s="332"/>
      <c r="BA80" s="332"/>
      <c r="BB80" s="332"/>
      <c r="BC80" s="332"/>
      <c r="BD80" s="332"/>
      <c r="BE80" s="332"/>
      <c r="BF80" s="332"/>
      <c r="BG80" s="332"/>
      <c r="BH80" s="332"/>
      <c r="BI80" s="332"/>
      <c r="BJ80" s="332"/>
      <c r="BK80" s="332"/>
      <c r="BL80" s="332"/>
      <c r="BM80" s="337"/>
      <c r="BN80" s="324"/>
      <c r="BO80" s="324"/>
      <c r="BP80" s="324"/>
      <c r="BQ80" s="324"/>
    </row>
    <row r="81" spans="2:69" ht="20" customHeight="1">
      <c r="B81" s="316"/>
      <c r="C81" s="316"/>
      <c r="AE81" s="337"/>
      <c r="AF81" s="337"/>
      <c r="AG81" s="331"/>
      <c r="AH81" s="332"/>
      <c r="AI81" s="354" t="s">
        <v>467</v>
      </c>
      <c r="AJ81" s="354"/>
      <c r="AK81" s="354"/>
      <c r="AL81" s="324"/>
      <c r="AM81" s="332"/>
      <c r="AN81" s="332"/>
      <c r="AO81" s="332"/>
      <c r="AQ81" s="332" t="s">
        <v>468</v>
      </c>
      <c r="AR81" s="332"/>
      <c r="AS81" s="332"/>
      <c r="AT81" s="332"/>
      <c r="AU81" s="332"/>
      <c r="AV81" s="332"/>
      <c r="AW81" s="324"/>
      <c r="AX81" s="324"/>
      <c r="AY81" s="324"/>
      <c r="AZ81" s="324"/>
      <c r="BA81" s="324"/>
      <c r="BB81" s="324"/>
      <c r="BC81" s="324"/>
      <c r="BD81" s="324"/>
      <c r="BE81" s="324"/>
      <c r="BF81" s="324"/>
      <c r="BG81" s="324"/>
      <c r="BH81" s="324"/>
      <c r="BI81" s="324"/>
      <c r="BJ81" s="324"/>
      <c r="BK81" s="332"/>
      <c r="BL81" s="332"/>
      <c r="BM81" s="337"/>
      <c r="BN81" s="324"/>
      <c r="BO81" s="324"/>
      <c r="BP81" s="324"/>
      <c r="BQ81" s="324"/>
    </row>
    <row r="82" spans="2:69" ht="20" customHeight="1">
      <c r="B82" s="316"/>
      <c r="C82" s="316"/>
      <c r="AE82" s="337"/>
      <c r="AF82" s="337"/>
      <c r="AG82" s="324"/>
      <c r="AH82" s="324"/>
      <c r="AI82" s="354" t="s">
        <v>471</v>
      </c>
      <c r="AJ82" s="354"/>
      <c r="AK82" s="354"/>
      <c r="AL82" s="332"/>
      <c r="AM82" s="332"/>
      <c r="AN82" s="332"/>
      <c r="AO82" s="332"/>
      <c r="AQ82" s="332" t="s">
        <v>468</v>
      </c>
      <c r="AR82" s="332"/>
      <c r="AS82" s="332"/>
      <c r="AT82" s="332"/>
      <c r="AU82" s="332"/>
      <c r="AV82" s="332"/>
      <c r="AW82" s="332"/>
      <c r="AX82" s="332"/>
      <c r="AY82" s="332"/>
      <c r="AZ82" s="332"/>
      <c r="BA82" s="332"/>
      <c r="BB82" s="332"/>
      <c r="BC82" s="332"/>
      <c r="BD82" s="332"/>
      <c r="BE82" s="332"/>
      <c r="BF82" s="332"/>
      <c r="BG82" s="332"/>
      <c r="BH82" s="332"/>
      <c r="BI82" s="332"/>
      <c r="BJ82" s="332"/>
      <c r="BK82" s="332"/>
      <c r="BL82" s="332"/>
      <c r="BM82" s="337"/>
      <c r="BN82" s="324"/>
      <c r="BO82" s="324"/>
      <c r="BP82" s="324"/>
      <c r="BQ82" s="324"/>
    </row>
    <row r="83" spans="2:69" ht="20" customHeight="1">
      <c r="B83" s="316"/>
      <c r="C83" s="316"/>
      <c r="AE83" s="337"/>
      <c r="AF83" s="337"/>
      <c r="AG83" s="331"/>
      <c r="AH83" s="332"/>
      <c r="AI83" s="332" t="s">
        <v>472</v>
      </c>
      <c r="AJ83" s="332"/>
      <c r="AK83" s="332"/>
      <c r="AL83" s="332"/>
      <c r="AM83" s="332"/>
      <c r="AN83" s="332"/>
      <c r="AO83" s="332"/>
      <c r="AP83" s="332"/>
      <c r="AQ83" s="332"/>
      <c r="AR83" s="332"/>
      <c r="AS83" s="332"/>
      <c r="AT83" s="332"/>
      <c r="AU83" s="332"/>
      <c r="AV83" s="332"/>
      <c r="AW83" s="332"/>
      <c r="AX83" s="332"/>
      <c r="AY83" s="332"/>
      <c r="AZ83" s="332"/>
      <c r="BA83" s="332"/>
      <c r="BB83" s="332"/>
      <c r="BC83" s="332"/>
      <c r="BD83" s="332"/>
      <c r="BE83" s="332"/>
      <c r="BF83" s="332"/>
      <c r="BG83" s="332"/>
      <c r="BH83" s="332"/>
      <c r="BI83" s="332"/>
      <c r="BJ83" s="332"/>
      <c r="BK83" s="332"/>
      <c r="BL83" s="332"/>
      <c r="BM83" s="337"/>
      <c r="BN83" s="324"/>
      <c r="BO83" s="324"/>
      <c r="BP83" s="324"/>
      <c r="BQ83" s="324"/>
    </row>
    <row r="84" spans="2:69" ht="20" customHeight="1">
      <c r="B84" s="316"/>
      <c r="C84" s="316"/>
      <c r="AE84" s="337"/>
      <c r="AF84" s="337"/>
      <c r="AG84" s="324"/>
      <c r="AH84" s="332"/>
      <c r="AI84" s="332"/>
      <c r="AJ84" s="332" t="s">
        <v>474</v>
      </c>
      <c r="AK84" s="332"/>
      <c r="AL84" s="332"/>
      <c r="AM84" s="332"/>
      <c r="AN84" s="332"/>
      <c r="AO84" s="332"/>
      <c r="AP84" s="332"/>
      <c r="AQ84" s="345" t="s">
        <v>473</v>
      </c>
      <c r="AR84" s="332"/>
      <c r="AS84" s="332"/>
      <c r="AT84" s="332"/>
      <c r="AU84" s="332"/>
      <c r="AV84" s="332"/>
      <c r="AW84" s="332"/>
      <c r="AX84" s="332"/>
      <c r="AY84" s="332"/>
      <c r="AZ84" s="332"/>
      <c r="BA84" s="332"/>
      <c r="BB84" s="332"/>
      <c r="BC84" s="332"/>
      <c r="BD84" s="332"/>
      <c r="BE84" s="332"/>
      <c r="BF84" s="332"/>
      <c r="BG84" s="332"/>
      <c r="BH84" s="332"/>
      <c r="BI84" s="332"/>
      <c r="BJ84" s="332"/>
      <c r="BK84" s="332"/>
      <c r="BL84" s="332"/>
      <c r="BM84" s="337"/>
      <c r="BN84" s="324"/>
      <c r="BO84" s="324"/>
      <c r="BP84" s="324"/>
      <c r="BQ84" s="324"/>
    </row>
    <row r="85" spans="2:69" ht="20" customHeight="1">
      <c r="B85" s="316"/>
      <c r="C85" s="316"/>
      <c r="AE85" s="337"/>
      <c r="AF85" s="337"/>
      <c r="AG85" s="324"/>
      <c r="AH85" s="324"/>
      <c r="AI85" s="332"/>
      <c r="AJ85" s="352">
        <v>45935</v>
      </c>
      <c r="AK85" s="352"/>
      <c r="AL85" s="352"/>
      <c r="AM85" s="332"/>
      <c r="AN85" s="332"/>
      <c r="AO85" s="332"/>
      <c r="AP85" s="332"/>
      <c r="AQ85" s="346" t="s">
        <v>468</v>
      </c>
      <c r="AR85" s="332"/>
      <c r="AS85" s="332"/>
      <c r="AT85" s="332"/>
      <c r="AU85" s="332"/>
      <c r="AV85" s="332"/>
      <c r="AW85" s="332"/>
      <c r="AX85" s="332"/>
      <c r="AY85" s="332"/>
      <c r="AZ85" s="332"/>
      <c r="BA85" s="332"/>
      <c r="BB85" s="332"/>
      <c r="BC85" s="332"/>
      <c r="BD85" s="332"/>
      <c r="BE85" s="332"/>
      <c r="BF85" s="332"/>
      <c r="BG85" s="332"/>
      <c r="BH85" s="332"/>
      <c r="BI85" s="332"/>
      <c r="BJ85" s="332"/>
      <c r="BK85" s="332"/>
      <c r="BL85" s="332"/>
      <c r="BM85" s="337"/>
      <c r="BN85" s="324"/>
      <c r="BO85" s="324"/>
      <c r="BP85" s="324"/>
      <c r="BQ85" s="324"/>
    </row>
    <row r="86" spans="2:69" ht="20" customHeight="1">
      <c r="B86" s="316"/>
      <c r="C86" s="316"/>
      <c r="AE86" s="337"/>
      <c r="AF86" s="337"/>
      <c r="AG86" s="331"/>
      <c r="AH86" s="332"/>
      <c r="AI86" s="324"/>
      <c r="AJ86" s="347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324"/>
      <c r="AV86" s="324"/>
      <c r="AW86" s="324"/>
      <c r="AX86" s="324"/>
      <c r="AY86" s="324"/>
      <c r="AZ86" s="324"/>
      <c r="BA86" s="324"/>
      <c r="BB86" s="324"/>
      <c r="BC86" s="324"/>
      <c r="BD86" s="324"/>
      <c r="BE86" s="324"/>
      <c r="BF86" s="324"/>
      <c r="BG86" s="324"/>
      <c r="BH86" s="324"/>
      <c r="BI86" s="332"/>
      <c r="BJ86" s="332"/>
      <c r="BK86" s="332"/>
      <c r="BL86" s="332"/>
      <c r="BM86" s="337"/>
      <c r="BN86" s="324"/>
      <c r="BO86" s="324"/>
      <c r="BP86" s="324"/>
      <c r="BQ86" s="324"/>
    </row>
    <row r="87" spans="2:69" ht="20" customHeight="1">
      <c r="B87" s="316"/>
      <c r="C87" s="316"/>
      <c r="AE87" s="337"/>
      <c r="AF87" s="337"/>
      <c r="AG87" s="324"/>
      <c r="AH87" s="332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324"/>
      <c r="AV87" s="324"/>
      <c r="AW87" s="324"/>
      <c r="AX87" s="324"/>
      <c r="AY87" s="324"/>
      <c r="AZ87" s="324"/>
      <c r="BA87" s="324"/>
      <c r="BB87" s="324"/>
      <c r="BC87" s="324"/>
      <c r="BD87" s="324"/>
      <c r="BE87" s="324"/>
      <c r="BF87" s="324"/>
      <c r="BG87" s="324"/>
      <c r="BH87" s="324"/>
      <c r="BI87" s="332"/>
      <c r="BJ87" s="332"/>
      <c r="BK87" s="332"/>
      <c r="BL87" s="332"/>
      <c r="BM87" s="337"/>
      <c r="BN87" s="324"/>
      <c r="BO87" s="324"/>
      <c r="BP87" s="324"/>
      <c r="BQ87" s="324"/>
    </row>
    <row r="88" spans="2:69" ht="20" customHeight="1">
      <c r="B88" s="316"/>
      <c r="C88" s="316"/>
      <c r="AE88" s="337"/>
      <c r="AF88" s="337"/>
      <c r="AG88" s="331"/>
      <c r="AH88" s="332"/>
      <c r="AI88" s="332"/>
      <c r="AJ88" s="332"/>
      <c r="AK88" s="332"/>
      <c r="AL88" s="332"/>
      <c r="AM88" s="332"/>
      <c r="AN88" s="332"/>
      <c r="AO88" s="332"/>
      <c r="AP88" s="332"/>
      <c r="AQ88" s="332"/>
      <c r="AR88" s="332"/>
      <c r="AS88" s="332"/>
      <c r="AT88" s="332"/>
      <c r="AU88" s="332"/>
      <c r="AV88" s="332"/>
      <c r="AW88" s="332"/>
      <c r="AX88" s="332"/>
      <c r="AY88" s="332"/>
      <c r="AZ88" s="332"/>
      <c r="BA88" s="332"/>
      <c r="BB88" s="332"/>
      <c r="BC88" s="332"/>
      <c r="BD88" s="332"/>
      <c r="BE88" s="332"/>
      <c r="BF88" s="332"/>
      <c r="BG88" s="332"/>
      <c r="BH88" s="332"/>
      <c r="BI88" s="332"/>
      <c r="BJ88" s="332"/>
      <c r="BK88" s="332"/>
      <c r="BL88" s="332"/>
      <c r="BM88" s="337"/>
      <c r="BN88" s="324"/>
      <c r="BO88" s="324"/>
      <c r="BP88" s="324"/>
      <c r="BQ88" s="324"/>
    </row>
    <row r="89" spans="2:69" ht="20" customHeight="1">
      <c r="B89" s="316"/>
      <c r="C89" s="316"/>
      <c r="AE89" s="337"/>
      <c r="AF89" s="337"/>
      <c r="AG89" s="337"/>
      <c r="AH89" s="332"/>
      <c r="AI89" s="332"/>
      <c r="AJ89" s="332"/>
      <c r="AK89" s="332"/>
      <c r="AL89" s="332"/>
      <c r="AM89" s="332"/>
      <c r="AN89" s="332"/>
      <c r="AO89" s="332"/>
      <c r="AP89" s="332"/>
      <c r="AQ89" s="332"/>
      <c r="AR89" s="332"/>
      <c r="AS89" s="332"/>
      <c r="AT89" s="332"/>
      <c r="AU89" s="332"/>
      <c r="AV89" s="332"/>
      <c r="AW89" s="332"/>
      <c r="AX89" s="332"/>
      <c r="AY89" s="332"/>
      <c r="AZ89" s="332"/>
      <c r="BA89" s="332"/>
      <c r="BB89" s="332"/>
      <c r="BC89" s="332"/>
      <c r="BD89" s="332"/>
      <c r="BE89" s="332"/>
      <c r="BF89" s="332"/>
      <c r="BG89" s="332"/>
      <c r="BH89" s="332"/>
      <c r="BI89" s="337"/>
      <c r="BJ89" s="337"/>
      <c r="BK89" s="337"/>
      <c r="BL89" s="337"/>
      <c r="BM89" s="337"/>
      <c r="BN89" s="324"/>
      <c r="BO89" s="324"/>
      <c r="BP89" s="324"/>
      <c r="BQ89" s="324"/>
    </row>
    <row r="90" spans="2:69" ht="20" customHeight="1">
      <c r="B90" s="316"/>
      <c r="C90" s="316"/>
    </row>
    <row r="91" spans="2:69" ht="20" customHeight="1">
      <c r="B91" s="316"/>
      <c r="C91" s="316"/>
    </row>
    <row r="92" spans="2:69" ht="20" customHeight="1">
      <c r="B92" s="316"/>
      <c r="C92" s="316"/>
    </row>
    <row r="93" spans="2:69" ht="20" customHeight="1">
      <c r="B93" s="316"/>
      <c r="C93" s="316"/>
    </row>
    <row r="94" spans="2:69" ht="20" customHeight="1">
      <c r="B94" s="316"/>
      <c r="C94" s="316"/>
    </row>
    <row r="95" spans="2:69" ht="20" customHeight="1">
      <c r="B95" s="316"/>
      <c r="C95" s="316"/>
    </row>
    <row r="96" spans="2:69" ht="20" customHeight="1">
      <c r="B96" s="316"/>
      <c r="C96" s="316"/>
    </row>
    <row r="97" spans="2:28" ht="20" customHeight="1">
      <c r="B97" s="316"/>
      <c r="C97" s="316"/>
    </row>
    <row r="98" spans="2:28" ht="20" customHeight="1">
      <c r="B98" s="316"/>
      <c r="C98" s="316"/>
    </row>
    <row r="99" spans="2:28" ht="20" customHeight="1">
      <c r="B99" s="316"/>
      <c r="C99" s="316"/>
    </row>
    <row r="100" spans="2:28" ht="20" customHeight="1">
      <c r="B100" s="316"/>
      <c r="C100" s="316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</row>
    <row r="101" spans="2:28" ht="20" customHeight="1">
      <c r="B101" s="316"/>
      <c r="C101" s="316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</row>
    <row r="102" spans="2:28" ht="20" customHeight="1">
      <c r="B102" s="316"/>
      <c r="C102" s="316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</row>
    <row r="103" spans="2:28" ht="20" customHeight="1">
      <c r="B103" s="316"/>
      <c r="C103" s="316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</row>
    <row r="104" spans="2:28" ht="20" customHeight="1">
      <c r="B104" s="316"/>
      <c r="C104" s="316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</row>
    <row r="105" spans="2:28" ht="20" customHeight="1">
      <c r="B105" s="316"/>
      <c r="C105" s="316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</row>
    <row r="106" spans="2:28" ht="20" customHeight="1">
      <c r="B106" s="316"/>
      <c r="C106" s="316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</row>
    <row r="107" spans="2:28" ht="20" customHeight="1">
      <c r="B107" s="316"/>
      <c r="C107" s="316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</row>
    <row r="108" spans="2:28" ht="20" customHeight="1">
      <c r="B108" s="316"/>
      <c r="C108" s="316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</row>
    <row r="109" spans="2:28" ht="20" customHeight="1">
      <c r="B109" s="316"/>
      <c r="C109" s="316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</row>
    <row r="110" spans="2:28" ht="20" customHeight="1">
      <c r="B110" s="316"/>
      <c r="C110" s="316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</row>
    <row r="111" spans="2:28" ht="20" customHeight="1">
      <c r="B111" s="316"/>
      <c r="C111" s="316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</row>
    <row r="112" spans="2:28" ht="20" customHeight="1">
      <c r="B112" s="316"/>
      <c r="C112" s="316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</row>
    <row r="113" spans="2:28" ht="20" customHeight="1">
      <c r="B113" s="316"/>
      <c r="C113" s="316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</row>
    <row r="114" spans="2:28" ht="20" customHeight="1">
      <c r="B114" s="316"/>
      <c r="C114" s="316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</row>
    <row r="115" spans="2:28" ht="20" customHeight="1">
      <c r="C115" s="316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</row>
    <row r="116" spans="2:28" ht="20" customHeight="1">
      <c r="C116" s="316"/>
    </row>
    <row r="117" spans="2:28" ht="20" customHeight="1">
      <c r="C117" s="316"/>
    </row>
    <row r="118" spans="2:28" ht="20" customHeight="1">
      <c r="C118" s="316"/>
    </row>
    <row r="119" spans="2:28" ht="20" customHeight="1">
      <c r="C119" s="317"/>
    </row>
    <row r="120" spans="2:28" ht="20" customHeight="1">
      <c r="C120" s="317"/>
    </row>
    <row r="121" spans="2:28" ht="20" customHeight="1">
      <c r="C121" s="316"/>
    </row>
    <row r="122" spans="2:28" ht="20" customHeight="1">
      <c r="C122" s="317"/>
    </row>
    <row r="123" spans="2:28" ht="20" customHeight="1">
      <c r="C123" s="317"/>
    </row>
    <row r="124" spans="2:28" ht="20" customHeight="1">
      <c r="C124" s="316"/>
    </row>
  </sheetData>
  <mergeCells count="10">
    <mergeCell ref="AJ85:AL85"/>
    <mergeCell ref="T4:AB4"/>
    <mergeCell ref="AI81:AK81"/>
    <mergeCell ref="AQ80:AU80"/>
    <mergeCell ref="B1:AC2"/>
    <mergeCell ref="AD44:BB46"/>
    <mergeCell ref="AI82:AK82"/>
    <mergeCell ref="AI80:AK80"/>
    <mergeCell ref="AI79:AK79"/>
    <mergeCell ref="AM80:AO80"/>
  </mergeCells>
  <phoneticPr fontId="2"/>
  <printOptions horizontalCentered="1" verticalCentered="1"/>
  <pageMargins left="0.35433070866141703" right="0.35433070866141703" top="0.196850393700787" bottom="0.118110236220472" header="0.35433070866141703" footer="0.118110236220472"/>
  <pageSetup paperSize="9" scale="77" fitToWidth="2" fitToHeight="2" pageOrder="overThenDown" orientation="portrait" r:id="rId1"/>
  <headerFooter alignWithMargins="0"/>
  <rowBreaks count="1" manualBreakCount="1">
    <brk id="43" min="1" max="52" man="1"/>
  </rowBreaks>
  <colBreaks count="1" manualBreakCount="1">
    <brk id="29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31"/>
  <sheetViews>
    <sheetView view="pageBreakPreview" topLeftCell="I50" zoomScaleNormal="100" zoomScaleSheetLayoutView="100" workbookViewId="0">
      <selection activeCell="AC28" sqref="AC28"/>
    </sheetView>
  </sheetViews>
  <sheetFormatPr baseColWidth="10" defaultColWidth="9" defaultRowHeight="15" customHeight="1"/>
  <cols>
    <col min="1" max="7" width="13" style="38" customWidth="1"/>
    <col min="8" max="8" width="3.5" style="43" customWidth="1"/>
    <col min="9" max="9" width="6.1640625" style="43" customWidth="1"/>
    <col min="10" max="10" width="6.6640625" style="43" customWidth="1"/>
    <col min="11" max="27" width="4.5" style="43" customWidth="1"/>
    <col min="28" max="41" width="6.5" style="38" customWidth="1"/>
    <col min="42" max="16384" width="9" style="38"/>
  </cols>
  <sheetData>
    <row r="1" spans="1:41" ht="15" customHeight="1">
      <c r="A1" s="393" t="str">
        <f>大会要領!B1</f>
        <v>第４３兵庫県中学生ラグビースクール大会　実施要綱</v>
      </c>
      <c r="B1" s="393"/>
      <c r="C1" s="393"/>
      <c r="D1" s="393"/>
      <c r="E1" s="393"/>
      <c r="F1" s="393"/>
      <c r="G1" s="393"/>
      <c r="H1" s="394" t="s">
        <v>219</v>
      </c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</row>
    <row r="2" spans="1:41" ht="15" customHeight="1">
      <c r="A2" s="393"/>
      <c r="B2" s="393"/>
      <c r="C2" s="393"/>
      <c r="D2" s="393"/>
      <c r="E2" s="393"/>
      <c r="F2" s="393"/>
      <c r="G2" s="393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</row>
    <row r="4" spans="1:41" ht="15" customHeight="1">
      <c r="A4" s="39" t="s">
        <v>220</v>
      </c>
      <c r="B4" s="40" t="s">
        <v>290</v>
      </c>
      <c r="C4" s="40"/>
      <c r="D4" s="40"/>
      <c r="E4" s="40"/>
      <c r="F4" s="40"/>
      <c r="G4" s="41"/>
      <c r="H4" s="42"/>
    </row>
    <row r="5" spans="1:41" ht="15" customHeight="1" thickBot="1">
      <c r="G5" s="41"/>
      <c r="H5" s="42"/>
      <c r="AC5" s="452" t="s">
        <v>307</v>
      </c>
      <c r="AD5" s="453"/>
      <c r="AE5" s="453"/>
      <c r="AF5" s="453"/>
      <c r="AG5" s="453"/>
      <c r="AH5" s="453"/>
      <c r="AI5" s="453"/>
      <c r="AJ5" s="453"/>
      <c r="AK5" s="453"/>
      <c r="AL5" s="453"/>
      <c r="AM5" s="454"/>
    </row>
    <row r="6" spans="1:41" ht="15" customHeight="1">
      <c r="A6" s="39" t="s">
        <v>221</v>
      </c>
      <c r="B6" s="50" t="s">
        <v>484</v>
      </c>
      <c r="C6" s="45" t="s">
        <v>222</v>
      </c>
      <c r="D6" s="45" t="s">
        <v>223</v>
      </c>
      <c r="E6" s="45" t="s">
        <v>224</v>
      </c>
      <c r="F6" s="45" t="s">
        <v>225</v>
      </c>
      <c r="G6" s="47"/>
      <c r="I6" s="395">
        <f>+リスト!J9</f>
        <v>45928</v>
      </c>
      <c r="J6" s="396"/>
      <c r="K6" s="362">
        <f>+ハーフの試合時間計算!$B$32</f>
        <v>0.41666666666666669</v>
      </c>
      <c r="L6" s="362"/>
      <c r="M6" s="363"/>
      <c r="N6" s="399">
        <f>+ハーフの試合時間計算!$B33</f>
        <v>0.45833333333333337</v>
      </c>
      <c r="O6" s="362"/>
      <c r="P6" s="363"/>
      <c r="Q6" s="399">
        <f>+ハーフの試合時間計算!$B34</f>
        <v>0.5</v>
      </c>
      <c r="R6" s="362"/>
      <c r="S6" s="363"/>
      <c r="T6" s="399">
        <f>+ハーフの試合時間計算!$B35</f>
        <v>0.54166666666666663</v>
      </c>
      <c r="U6" s="362"/>
      <c r="V6" s="363"/>
      <c r="W6" s="399">
        <f>+ハーフの試合時間計算!$B36</f>
        <v>0.58333333333333326</v>
      </c>
      <c r="X6" s="362"/>
      <c r="Y6" s="363"/>
      <c r="Z6" s="48"/>
      <c r="AA6" s="38"/>
      <c r="AC6" s="455"/>
      <c r="AD6" s="456"/>
      <c r="AE6" s="456"/>
      <c r="AF6" s="456"/>
      <c r="AG6" s="456"/>
      <c r="AH6" s="456"/>
      <c r="AI6" s="456"/>
      <c r="AJ6" s="456"/>
      <c r="AK6" s="456"/>
      <c r="AL6" s="456"/>
      <c r="AM6" s="457"/>
    </row>
    <row r="7" spans="1:41" ht="15" customHeight="1">
      <c r="A7" s="39"/>
      <c r="B7" s="45" t="s">
        <v>226</v>
      </c>
      <c r="C7" s="45" t="s">
        <v>227</v>
      </c>
      <c r="D7" s="45" t="s">
        <v>228</v>
      </c>
      <c r="E7" s="45" t="s">
        <v>229</v>
      </c>
      <c r="F7" s="46" t="s">
        <v>230</v>
      </c>
      <c r="G7" s="47"/>
      <c r="I7" s="397"/>
      <c r="J7" s="398"/>
      <c r="K7" s="402" t="s">
        <v>316</v>
      </c>
      <c r="L7" s="384"/>
      <c r="M7" s="385"/>
      <c r="N7" s="409" t="s">
        <v>312</v>
      </c>
      <c r="O7" s="384"/>
      <c r="P7" s="385"/>
      <c r="Q7" s="386"/>
      <c r="R7" s="384"/>
      <c r="S7" s="385"/>
      <c r="T7" s="386"/>
      <c r="U7" s="384"/>
      <c r="V7" s="385"/>
      <c r="W7" s="386"/>
      <c r="X7" s="384"/>
      <c r="Y7" s="385"/>
      <c r="Z7" s="50"/>
      <c r="AA7" s="38"/>
    </row>
    <row r="8" spans="1:41" ht="15" customHeight="1">
      <c r="A8" s="40"/>
      <c r="B8" s="45" t="s">
        <v>231</v>
      </c>
      <c r="C8" s="45" t="s">
        <v>232</v>
      </c>
      <c r="D8" s="45"/>
      <c r="E8" s="49"/>
      <c r="F8" s="45"/>
      <c r="G8" s="41"/>
      <c r="I8" s="397"/>
      <c r="J8" s="398"/>
      <c r="K8" s="369" t="str">
        <f>AB42</f>
        <v>③</v>
      </c>
      <c r="L8" s="369"/>
      <c r="M8" s="370"/>
      <c r="N8" s="400" t="str">
        <f>AC16</f>
        <v>ｸﾞﾙｰﾌﾟ３位</v>
      </c>
      <c r="O8" s="369"/>
      <c r="P8" s="370"/>
      <c r="Q8" s="400" t="str">
        <f>J94</f>
        <v>Ａ２位</v>
      </c>
      <c r="R8" s="369"/>
      <c r="S8" s="370"/>
      <c r="T8" s="400" t="str">
        <f>R94</f>
        <v>Ｂ２位</v>
      </c>
      <c r="U8" s="369"/>
      <c r="V8" s="370"/>
      <c r="W8" s="400" t="str">
        <f>J71</f>
        <v>Ａ１位</v>
      </c>
      <c r="X8" s="369"/>
      <c r="Y8" s="370"/>
      <c r="Z8" s="51"/>
      <c r="AA8" s="38"/>
      <c r="AD8" s="470" t="s">
        <v>432</v>
      </c>
      <c r="AE8" s="470"/>
      <c r="AF8" s="470"/>
      <c r="AG8" s="470"/>
      <c r="AH8" s="470"/>
      <c r="AI8" s="470"/>
      <c r="AJ8" s="470"/>
      <c r="AK8" s="470"/>
    </row>
    <row r="9" spans="1:41" ht="15" customHeight="1">
      <c r="A9" s="39" t="s">
        <v>233</v>
      </c>
      <c r="B9" s="40" t="s">
        <v>234</v>
      </c>
      <c r="C9" s="40" t="s">
        <v>235</v>
      </c>
      <c r="D9" s="40"/>
      <c r="E9" s="40"/>
      <c r="G9" s="41"/>
      <c r="I9" s="397"/>
      <c r="J9" s="398"/>
      <c r="K9" s="381">
        <f>AB43</f>
        <v>0</v>
      </c>
      <c r="L9" s="381"/>
      <c r="M9" s="382"/>
      <c r="N9" s="401">
        <f>AC17</f>
        <v>0</v>
      </c>
      <c r="O9" s="381"/>
      <c r="P9" s="382"/>
      <c r="Q9" s="401">
        <f>J95</f>
        <v>0</v>
      </c>
      <c r="R9" s="381"/>
      <c r="S9" s="382"/>
      <c r="T9" s="401">
        <f>R95</f>
        <v>0</v>
      </c>
      <c r="U9" s="381"/>
      <c r="V9" s="382"/>
      <c r="W9" s="401">
        <f>J72</f>
        <v>0</v>
      </c>
      <c r="X9" s="381"/>
      <c r="Y9" s="382"/>
      <c r="Z9" s="50"/>
      <c r="AA9" s="38"/>
    </row>
    <row r="10" spans="1:41" ht="15" customHeight="1">
      <c r="A10" s="39"/>
      <c r="B10" s="53" t="s">
        <v>291</v>
      </c>
      <c r="C10" s="52"/>
      <c r="D10" s="52"/>
      <c r="E10" s="52"/>
      <c r="F10" s="40"/>
      <c r="G10" s="41"/>
      <c r="I10" s="397"/>
      <c r="J10" s="398"/>
      <c r="K10" s="381" t="s">
        <v>236</v>
      </c>
      <c r="L10" s="381"/>
      <c r="M10" s="382"/>
      <c r="N10" s="401" t="s">
        <v>236</v>
      </c>
      <c r="O10" s="381"/>
      <c r="P10" s="382"/>
      <c r="Q10" s="401" t="s">
        <v>236</v>
      </c>
      <c r="R10" s="381"/>
      <c r="S10" s="382"/>
      <c r="T10" s="401" t="s">
        <v>236</v>
      </c>
      <c r="U10" s="381"/>
      <c r="V10" s="382"/>
      <c r="W10" s="401" t="s">
        <v>236</v>
      </c>
      <c r="X10" s="381"/>
      <c r="Y10" s="382"/>
      <c r="Z10" s="50"/>
      <c r="AA10" s="38"/>
      <c r="AE10" s="387" t="s">
        <v>433</v>
      </c>
      <c r="AF10" s="388"/>
      <c r="AG10" s="388"/>
      <c r="AH10" s="388"/>
      <c r="AI10" s="388"/>
      <c r="AJ10" s="389"/>
    </row>
    <row r="11" spans="1:41" ht="15" customHeight="1">
      <c r="A11" s="39"/>
      <c r="C11" s="53"/>
      <c r="F11" s="45"/>
      <c r="G11" s="41"/>
      <c r="I11" s="397"/>
      <c r="J11" s="398"/>
      <c r="K11" s="377">
        <f>AF43</f>
        <v>0</v>
      </c>
      <c r="L11" s="377"/>
      <c r="M11" s="378"/>
      <c r="N11" s="410">
        <f>AK17</f>
        <v>0</v>
      </c>
      <c r="O11" s="377"/>
      <c r="P11" s="378"/>
      <c r="Q11" s="401">
        <f>N97</f>
        <v>0</v>
      </c>
      <c r="R11" s="381"/>
      <c r="S11" s="382"/>
      <c r="T11" s="410">
        <f>V95</f>
        <v>0</v>
      </c>
      <c r="U11" s="377"/>
      <c r="V11" s="378"/>
      <c r="W11" s="410">
        <f>N72</f>
        <v>0</v>
      </c>
      <c r="X11" s="377"/>
      <c r="Y11" s="378"/>
      <c r="Z11" s="50"/>
      <c r="AA11" s="38"/>
      <c r="AE11" s="390"/>
      <c r="AF11" s="391"/>
      <c r="AG11" s="391"/>
      <c r="AH11" s="391"/>
      <c r="AI11" s="391"/>
      <c r="AJ11" s="392"/>
    </row>
    <row r="12" spans="1:41" ht="15" customHeight="1" thickBot="1">
      <c r="B12" s="40" t="s">
        <v>299</v>
      </c>
      <c r="D12" s="53"/>
      <c r="E12" s="53"/>
      <c r="F12" s="40"/>
      <c r="G12" s="41"/>
      <c r="I12" s="397"/>
      <c r="J12" s="398"/>
      <c r="K12" s="411" t="str">
        <f>AF42</f>
        <v>②</v>
      </c>
      <c r="L12" s="411"/>
      <c r="M12" s="412"/>
      <c r="N12" s="413" t="str">
        <f>AK16</f>
        <v>ｸﾞﾙｰﾌﾟ３位</v>
      </c>
      <c r="O12" s="411"/>
      <c r="P12" s="412"/>
      <c r="Q12" s="413" t="str">
        <f>N94</f>
        <v>3位最多得点</v>
      </c>
      <c r="R12" s="411"/>
      <c r="S12" s="412"/>
      <c r="T12" s="413" t="str">
        <f>V94</f>
        <v>Ｃ２位</v>
      </c>
      <c r="U12" s="411"/>
      <c r="V12" s="412"/>
      <c r="W12" s="413" t="str">
        <f>N71</f>
        <v>Ｂ１位</v>
      </c>
      <c r="X12" s="411"/>
      <c r="Y12" s="412"/>
      <c r="Z12" s="51"/>
      <c r="AA12" s="38"/>
      <c r="AG12" s="96"/>
    </row>
    <row r="13" spans="1:41" ht="15" customHeight="1">
      <c r="A13" s="39"/>
      <c r="B13" s="44" t="str">
        <f>C6</f>
        <v>【芦屋ＲＳ】</v>
      </c>
      <c r="C13" s="40"/>
      <c r="D13" s="53"/>
      <c r="E13" s="53"/>
      <c r="F13" s="40"/>
      <c r="G13" s="41"/>
      <c r="I13" s="365" t="str">
        <f>+リスト!O9</f>
        <v>姫路市立球技ｽﾎﾟｰﾂｾﾝﾀｰ</v>
      </c>
      <c r="J13" s="366"/>
      <c r="K13" s="362">
        <f>+ハーフの試合時間計算!B37</f>
        <v>0.62499999999999989</v>
      </c>
      <c r="L13" s="362"/>
      <c r="M13" s="363"/>
      <c r="N13" s="362"/>
      <c r="O13" s="362"/>
      <c r="P13" s="363"/>
      <c r="Q13" s="403"/>
      <c r="R13" s="404"/>
      <c r="S13" s="405"/>
      <c r="T13" s="403"/>
      <c r="U13" s="404"/>
      <c r="V13" s="405"/>
      <c r="W13" s="403"/>
      <c r="X13" s="404"/>
      <c r="Y13" s="405"/>
      <c r="Z13" s="50"/>
      <c r="AA13" s="38"/>
      <c r="AC13" s="54"/>
      <c r="AD13" s="54"/>
      <c r="AG13" s="62"/>
      <c r="AK13" s="54"/>
      <c r="AL13" s="54"/>
    </row>
    <row r="14" spans="1:41" ht="15" customHeight="1">
      <c r="A14" s="40"/>
      <c r="C14" s="40"/>
      <c r="D14" s="40"/>
      <c r="E14" s="40"/>
      <c r="F14" s="40"/>
      <c r="G14" s="41"/>
      <c r="I14" s="365"/>
      <c r="J14" s="366"/>
      <c r="K14" s="384"/>
      <c r="L14" s="384"/>
      <c r="M14" s="385"/>
      <c r="N14" s="386"/>
      <c r="O14" s="384"/>
      <c r="P14" s="385"/>
      <c r="Q14" s="386"/>
      <c r="R14" s="384"/>
      <c r="S14" s="385"/>
      <c r="T14" s="386"/>
      <c r="U14" s="384"/>
      <c r="V14" s="385"/>
      <c r="W14" s="386"/>
      <c r="X14" s="384"/>
      <c r="Y14" s="385"/>
      <c r="Z14" s="50"/>
      <c r="AA14" s="38"/>
      <c r="AC14" s="61"/>
      <c r="AD14" s="55"/>
      <c r="AE14" s="55"/>
      <c r="AF14" s="55"/>
      <c r="AG14" s="55"/>
      <c r="AH14" s="55"/>
      <c r="AI14" s="55"/>
      <c r="AJ14" s="55"/>
      <c r="AK14" s="97"/>
    </row>
    <row r="15" spans="1:41" ht="15" customHeight="1">
      <c r="A15" s="40"/>
      <c r="B15" s="40"/>
      <c r="C15" s="40"/>
      <c r="D15" s="40"/>
      <c r="E15" s="40"/>
      <c r="F15" s="40"/>
      <c r="I15" s="365"/>
      <c r="J15" s="366"/>
      <c r="K15" s="369" t="str">
        <f>R71</f>
        <v>Ｃ１位</v>
      </c>
      <c r="L15" s="369"/>
      <c r="M15" s="370"/>
      <c r="N15" s="400"/>
      <c r="O15" s="369"/>
      <c r="P15" s="370"/>
      <c r="Q15" s="406"/>
      <c r="R15" s="407"/>
      <c r="S15" s="408"/>
      <c r="T15" s="406"/>
      <c r="U15" s="407"/>
      <c r="V15" s="408"/>
      <c r="W15" s="406"/>
      <c r="X15" s="407"/>
      <c r="Y15" s="408"/>
      <c r="Z15" s="50"/>
      <c r="AA15" s="54"/>
      <c r="AB15" s="54"/>
      <c r="AC15" s="30"/>
      <c r="AF15" s="54"/>
      <c r="AI15" s="54"/>
      <c r="AJ15" s="54"/>
      <c r="AK15" s="61"/>
      <c r="AN15" s="414"/>
      <c r="AO15" s="414"/>
    </row>
    <row r="16" spans="1:41" ht="15" customHeight="1">
      <c r="A16" s="40" t="s">
        <v>237</v>
      </c>
      <c r="B16" s="40"/>
      <c r="C16" s="40"/>
      <c r="D16" s="40"/>
      <c r="E16" s="40"/>
      <c r="F16" s="40"/>
      <c r="I16" s="365"/>
      <c r="J16" s="366"/>
      <c r="K16" s="381">
        <f>R72</f>
        <v>0</v>
      </c>
      <c r="L16" s="381"/>
      <c r="M16" s="382"/>
      <c r="N16" s="401"/>
      <c r="O16" s="381"/>
      <c r="P16" s="382"/>
      <c r="Q16" s="415"/>
      <c r="R16" s="416"/>
      <c r="S16" s="417"/>
      <c r="T16" s="415"/>
      <c r="U16" s="416"/>
      <c r="V16" s="417"/>
      <c r="W16" s="415"/>
      <c r="X16" s="416"/>
      <c r="Y16" s="417"/>
      <c r="Z16" s="42"/>
      <c r="AA16"/>
      <c r="AB16"/>
      <c r="AC16" s="418" t="s">
        <v>309</v>
      </c>
      <c r="AD16" s="418"/>
      <c r="AF16" s="285"/>
      <c r="AG16" s="285"/>
      <c r="AH16" s="285"/>
      <c r="AI16" s="285"/>
      <c r="AJ16" s="285"/>
      <c r="AK16" s="40" t="s">
        <v>309</v>
      </c>
      <c r="AN16"/>
      <c r="AO16"/>
    </row>
    <row r="17" spans="1:41" ht="15" customHeight="1">
      <c r="A17" s="40"/>
      <c r="B17" s="40"/>
      <c r="C17" s="40"/>
      <c r="D17" s="40"/>
      <c r="E17" s="40"/>
      <c r="F17" s="40"/>
      <c r="I17" s="365"/>
      <c r="J17" s="366"/>
      <c r="K17" s="381" t="s">
        <v>236</v>
      </c>
      <c r="L17" s="381"/>
      <c r="M17" s="382"/>
      <c r="N17" s="401"/>
      <c r="O17" s="381"/>
      <c r="P17" s="382"/>
      <c r="Q17" s="401"/>
      <c r="R17" s="381"/>
      <c r="S17" s="382"/>
      <c r="T17" s="401"/>
      <c r="U17" s="381"/>
      <c r="V17" s="382"/>
      <c r="W17" s="401"/>
      <c r="X17" s="381"/>
      <c r="Y17" s="382"/>
      <c r="Z17" s="50"/>
      <c r="AA17"/>
      <c r="AB17"/>
      <c r="AC17" s="414"/>
      <c r="AD17" s="414"/>
      <c r="AE17" s="285"/>
      <c r="AF17" s="285"/>
      <c r="AG17" s="285"/>
      <c r="AH17" s="285"/>
      <c r="AI17" s="285"/>
      <c r="AJ17" s="285"/>
      <c r="AK17" s="414"/>
      <c r="AL17" s="414"/>
      <c r="AN17"/>
      <c r="AO17"/>
    </row>
    <row r="18" spans="1:41" ht="15" customHeight="1">
      <c r="A18" s="40"/>
      <c r="B18" s="371" t="s">
        <v>238</v>
      </c>
      <c r="C18" s="372"/>
      <c r="D18" s="372"/>
      <c r="E18" s="372"/>
      <c r="F18" s="373"/>
      <c r="I18" s="365"/>
      <c r="J18" s="366"/>
      <c r="K18" s="377" t="str">
        <f>V72</f>
        <v>【芦屋ＲＳ】</v>
      </c>
      <c r="L18" s="377"/>
      <c r="M18" s="378"/>
      <c r="N18" s="410"/>
      <c r="O18" s="377"/>
      <c r="P18" s="378"/>
      <c r="Q18" s="415"/>
      <c r="R18" s="416"/>
      <c r="S18" s="417"/>
      <c r="T18" s="415"/>
      <c r="U18" s="416"/>
      <c r="V18" s="417"/>
      <c r="W18" s="415"/>
      <c r="X18" s="416"/>
      <c r="Y18" s="417"/>
      <c r="Z18" s="42"/>
      <c r="AA18"/>
      <c r="AB18"/>
      <c r="AC18"/>
      <c r="AD18"/>
      <c r="AE18"/>
      <c r="AF18"/>
      <c r="AG18"/>
      <c r="AH18"/>
      <c r="AI18"/>
      <c r="AJ18"/>
      <c r="AK18"/>
      <c r="AL18"/>
      <c r="AN18"/>
      <c r="AO18"/>
    </row>
    <row r="19" spans="1:41" ht="15" customHeight="1" thickBot="1">
      <c r="A19" s="40"/>
      <c r="B19" s="374"/>
      <c r="C19" s="375"/>
      <c r="D19" s="375"/>
      <c r="E19" s="375"/>
      <c r="F19" s="376"/>
      <c r="I19" s="367"/>
      <c r="J19" s="368"/>
      <c r="K19" s="411" t="str">
        <f>V71</f>
        <v>春季優勝</v>
      </c>
      <c r="L19" s="411"/>
      <c r="M19" s="412"/>
      <c r="N19" s="413"/>
      <c r="O19" s="411"/>
      <c r="P19" s="412"/>
      <c r="Q19" s="419"/>
      <c r="R19" s="420"/>
      <c r="S19" s="421"/>
      <c r="T19" s="419"/>
      <c r="U19" s="420"/>
      <c r="V19" s="421"/>
      <c r="W19" s="419"/>
      <c r="X19" s="420"/>
      <c r="Y19" s="421"/>
      <c r="Z19" s="50"/>
      <c r="AA19"/>
      <c r="AB19"/>
      <c r="AC19"/>
      <c r="AD19" s="219"/>
      <c r="AE19"/>
      <c r="AF19"/>
      <c r="AG19"/>
      <c r="AH19"/>
      <c r="AI19"/>
      <c r="AJ19"/>
      <c r="AK19"/>
      <c r="AL19" s="219"/>
      <c r="AN19"/>
      <c r="AO19"/>
    </row>
    <row r="20" spans="1:41" ht="15" customHeight="1" thickBot="1">
      <c r="A20" s="40"/>
      <c r="B20" s="379" t="s">
        <v>239</v>
      </c>
      <c r="C20" s="379" t="s">
        <v>240</v>
      </c>
      <c r="D20" s="379" t="s">
        <v>241</v>
      </c>
      <c r="E20" s="379" t="s">
        <v>300</v>
      </c>
      <c r="F20" s="379"/>
      <c r="J20" s="5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/>
      <c r="AB20"/>
      <c r="AC20"/>
      <c r="AD20" s="220"/>
      <c r="AE20" s="221"/>
      <c r="AF20" s="221"/>
      <c r="AG20" s="221"/>
      <c r="AH20" s="221"/>
      <c r="AI20" s="221"/>
      <c r="AJ20" s="221"/>
      <c r="AK20" s="222"/>
      <c r="AL20" s="219"/>
      <c r="AN20"/>
      <c r="AO20"/>
    </row>
    <row r="21" spans="1:41" ht="15" customHeight="1">
      <c r="A21" s="40"/>
      <c r="B21" s="380"/>
      <c r="C21" s="380"/>
      <c r="D21" s="380"/>
      <c r="E21" s="380"/>
      <c r="F21" s="380"/>
      <c r="I21" s="395">
        <f>+リスト!J10</f>
        <v>45935</v>
      </c>
      <c r="J21" s="396"/>
      <c r="K21" s="361">
        <f>+ハーフの試合時間計算!$B$32</f>
        <v>0.41666666666666669</v>
      </c>
      <c r="L21" s="362"/>
      <c r="M21" s="363"/>
      <c r="N21" s="362">
        <f>+ハーフの試合時間計算!$B$33</f>
        <v>0.45833333333333337</v>
      </c>
      <c r="O21" s="362"/>
      <c r="P21" s="363"/>
      <c r="Q21" s="362">
        <f>+ハーフの試合時間計算!$B$34</f>
        <v>0.5</v>
      </c>
      <c r="R21" s="362"/>
      <c r="S21" s="363"/>
      <c r="T21" s="362">
        <f>+ハーフの試合時間計算!$B$35</f>
        <v>0.54166666666666663</v>
      </c>
      <c r="U21" s="362"/>
      <c r="V21" s="363"/>
      <c r="W21" s="362">
        <f>+ハーフの試合時間計算!$B$36</f>
        <v>0.58333333333333326</v>
      </c>
      <c r="X21" s="362"/>
      <c r="Y21" s="363"/>
      <c r="Z21" s="48"/>
      <c r="AA21"/>
      <c r="AB21"/>
      <c r="AC21"/>
      <c r="AD21"/>
      <c r="AE21"/>
      <c r="AF21"/>
      <c r="AG21" s="223"/>
      <c r="AH21"/>
      <c r="AI21"/>
      <c r="AJ21"/>
      <c r="AK21"/>
      <c r="AL21"/>
      <c r="AN21"/>
      <c r="AO21"/>
    </row>
    <row r="22" spans="1:41" ht="15" customHeight="1">
      <c r="A22" s="40"/>
      <c r="B22" s="422" t="str">
        <f>E7</f>
        <v>【西宮ＪＲＣ】</v>
      </c>
      <c r="C22" s="379" t="str">
        <f>+C8</f>
        <v>【姫路ＲＳ】</v>
      </c>
      <c r="D22" s="379" t="str">
        <f>+D6</f>
        <v>【尼崎ＲＳ】</v>
      </c>
      <c r="E22" s="379" t="str">
        <f>+B7</f>
        <v>【神戸ＲＣＵ】</v>
      </c>
      <c r="F22" s="422"/>
      <c r="I22" s="397"/>
      <c r="J22" s="398"/>
      <c r="K22" s="402" t="s">
        <v>313</v>
      </c>
      <c r="L22" s="384"/>
      <c r="M22" s="385"/>
      <c r="N22" s="409" t="s">
        <v>315</v>
      </c>
      <c r="O22" s="384"/>
      <c r="P22" s="385"/>
      <c r="Q22" s="409" t="s">
        <v>314</v>
      </c>
      <c r="R22" s="384"/>
      <c r="S22" s="385"/>
      <c r="T22" s="409" t="s">
        <v>310</v>
      </c>
      <c r="U22" s="384"/>
      <c r="V22" s="385"/>
      <c r="W22" s="409" t="s">
        <v>311</v>
      </c>
      <c r="X22" s="384"/>
      <c r="Y22" s="385"/>
      <c r="Z22" s="50"/>
      <c r="AA22"/>
      <c r="AB22"/>
      <c r="AC22"/>
      <c r="AD22"/>
      <c r="AE22"/>
      <c r="AF22"/>
      <c r="AG22" s="30"/>
      <c r="AH22"/>
      <c r="AI22"/>
      <c r="AJ22"/>
      <c r="AK22"/>
      <c r="AL22"/>
      <c r="AN22"/>
      <c r="AO22"/>
    </row>
    <row r="23" spans="1:41" ht="15" customHeight="1">
      <c r="A23" s="40"/>
      <c r="B23" s="423"/>
      <c r="C23" s="380"/>
      <c r="D23" s="380"/>
      <c r="E23" s="380"/>
      <c r="F23" s="423"/>
      <c r="G23" s="58"/>
      <c r="I23" s="397"/>
      <c r="J23" s="398"/>
      <c r="K23" s="369"/>
      <c r="L23" s="369"/>
      <c r="M23" s="370"/>
      <c r="N23" s="400"/>
      <c r="O23" s="369"/>
      <c r="P23" s="370"/>
      <c r="Q23" s="400"/>
      <c r="R23" s="369"/>
      <c r="S23" s="370"/>
      <c r="T23" s="400"/>
      <c r="U23" s="369"/>
      <c r="V23" s="370"/>
      <c r="W23" s="400"/>
      <c r="X23" s="369"/>
      <c r="Y23" s="370"/>
      <c r="Z23" s="51"/>
      <c r="AA23"/>
      <c r="AB23"/>
      <c r="AC23"/>
      <c r="AD23"/>
      <c r="AE23" s="387" t="s">
        <v>434</v>
      </c>
      <c r="AF23" s="388"/>
      <c r="AG23" s="388"/>
      <c r="AH23" s="388"/>
      <c r="AI23" s="388"/>
      <c r="AJ23" s="389"/>
      <c r="AK23"/>
      <c r="AL23"/>
      <c r="AN23"/>
      <c r="AO23"/>
    </row>
    <row r="24" spans="1:41" ht="15" customHeight="1">
      <c r="A24" s="40"/>
      <c r="B24" s="40"/>
      <c r="C24" s="49"/>
      <c r="D24" s="49" t="s">
        <v>459</v>
      </c>
      <c r="E24" s="49"/>
      <c r="F24" s="40"/>
      <c r="G24" s="58"/>
      <c r="I24" s="397"/>
      <c r="J24" s="398"/>
      <c r="K24" s="381"/>
      <c r="L24" s="381"/>
      <c r="M24" s="382"/>
      <c r="N24" s="401"/>
      <c r="O24" s="381"/>
      <c r="P24" s="382"/>
      <c r="Q24" s="401"/>
      <c r="R24" s="381"/>
      <c r="S24" s="382"/>
      <c r="T24" s="401"/>
      <c r="U24" s="381"/>
      <c r="V24" s="382"/>
      <c r="W24" s="401"/>
      <c r="X24" s="381"/>
      <c r="Y24" s="382"/>
      <c r="Z24" s="50"/>
      <c r="AA24"/>
      <c r="AB24"/>
      <c r="AC24"/>
      <c r="AD24"/>
      <c r="AE24" s="390"/>
      <c r="AF24" s="391"/>
      <c r="AG24" s="391"/>
      <c r="AH24" s="391"/>
      <c r="AI24" s="391"/>
      <c r="AJ24" s="392"/>
      <c r="AK24"/>
      <c r="AL24"/>
      <c r="AN24"/>
      <c r="AO24"/>
    </row>
    <row r="25" spans="1:41" ht="15" customHeight="1">
      <c r="A25" s="40"/>
      <c r="B25" s="40"/>
      <c r="C25" s="40"/>
      <c r="D25" s="40"/>
      <c r="E25" s="40"/>
      <c r="F25" s="40"/>
      <c r="G25" s="54"/>
      <c r="I25" s="397"/>
      <c r="J25" s="398"/>
      <c r="K25" s="381" t="s">
        <v>236</v>
      </c>
      <c r="L25" s="381"/>
      <c r="M25" s="382"/>
      <c r="N25" s="401" t="s">
        <v>236</v>
      </c>
      <c r="O25" s="381"/>
      <c r="P25" s="382"/>
      <c r="Q25" s="401" t="s">
        <v>236</v>
      </c>
      <c r="R25" s="381"/>
      <c r="S25" s="382"/>
      <c r="T25" s="401" t="s">
        <v>236</v>
      </c>
      <c r="U25" s="381"/>
      <c r="V25" s="382"/>
      <c r="W25" s="401" t="s">
        <v>236</v>
      </c>
      <c r="X25" s="381"/>
      <c r="Y25" s="382"/>
      <c r="Z25" s="50"/>
      <c r="AA25" s="38"/>
    </row>
    <row r="26" spans="1:41" ht="15" customHeight="1">
      <c r="A26" s="40"/>
      <c r="B26" s="40"/>
      <c r="C26" s="40"/>
      <c r="D26" s="40"/>
      <c r="E26" s="40"/>
      <c r="F26" s="40"/>
      <c r="G26" s="59"/>
      <c r="I26" s="397"/>
      <c r="J26" s="398"/>
      <c r="K26" s="381">
        <f>AL43</f>
        <v>0</v>
      </c>
      <c r="L26" s="381"/>
      <c r="M26" s="382"/>
      <c r="N26" s="401"/>
      <c r="O26" s="381"/>
      <c r="P26" s="382"/>
      <c r="Q26" s="401"/>
      <c r="R26" s="381"/>
      <c r="S26" s="382"/>
      <c r="T26" s="401"/>
      <c r="U26" s="381"/>
      <c r="V26" s="382"/>
      <c r="W26" s="401"/>
      <c r="X26" s="381"/>
      <c r="Y26" s="382"/>
      <c r="Z26" s="50"/>
      <c r="AA26" s="38"/>
    </row>
    <row r="27" spans="1:41" ht="15" customHeight="1" thickBot="1">
      <c r="A27" s="40"/>
      <c r="B27" s="371" t="s">
        <v>292</v>
      </c>
      <c r="C27" s="372"/>
      <c r="D27" s="372"/>
      <c r="E27" s="372"/>
      <c r="F27" s="373"/>
      <c r="I27" s="397"/>
      <c r="J27" s="398"/>
      <c r="K27" s="411" t="str">
        <f>AL42</f>
        <v>①</v>
      </c>
      <c r="L27" s="411"/>
      <c r="M27" s="412"/>
      <c r="N27" s="413"/>
      <c r="O27" s="411"/>
      <c r="P27" s="412"/>
      <c r="Q27" s="413"/>
      <c r="R27" s="411"/>
      <c r="S27" s="412"/>
      <c r="T27" s="413"/>
      <c r="U27" s="411"/>
      <c r="V27" s="412"/>
      <c r="W27" s="413"/>
      <c r="X27" s="411"/>
      <c r="Y27" s="412"/>
      <c r="Z27" s="51"/>
      <c r="AA27" s="38"/>
    </row>
    <row r="28" spans="1:41" ht="15" customHeight="1">
      <c r="A28" s="40"/>
      <c r="B28" s="374"/>
      <c r="C28" s="375"/>
      <c r="D28" s="375"/>
      <c r="E28" s="375"/>
      <c r="F28" s="376"/>
      <c r="I28" s="471" t="str">
        <f>+リスト!O10</f>
        <v>kobelcoｽﾎﾟｰﾂﾊﾟｰｸ人工芝G</v>
      </c>
      <c r="J28" s="472"/>
      <c r="K28" s="362"/>
      <c r="L28" s="362"/>
      <c r="M28" s="363"/>
      <c r="N28" s="399"/>
      <c r="O28" s="362"/>
      <c r="P28" s="363"/>
      <c r="Q28" s="403"/>
      <c r="R28" s="404"/>
      <c r="S28" s="405"/>
      <c r="T28" s="403"/>
      <c r="U28" s="404"/>
      <c r="V28" s="405"/>
      <c r="W28" s="403"/>
      <c r="X28" s="404"/>
      <c r="Y28" s="405"/>
      <c r="Z28" s="50"/>
      <c r="AA28" s="38"/>
    </row>
    <row r="29" spans="1:41" ht="15" customHeight="1">
      <c r="A29" s="40"/>
      <c r="B29" s="380" t="s">
        <v>242</v>
      </c>
      <c r="C29" s="380" t="s">
        <v>243</v>
      </c>
      <c r="D29" s="380" t="s">
        <v>244</v>
      </c>
      <c r="E29" s="380" t="s">
        <v>301</v>
      </c>
      <c r="F29" s="380"/>
      <c r="I29" s="471"/>
      <c r="J29" s="472"/>
      <c r="K29" s="384"/>
      <c r="L29" s="384"/>
      <c r="M29" s="385"/>
      <c r="N29" s="386"/>
      <c r="O29" s="384"/>
      <c r="P29" s="385"/>
      <c r="Q29" s="386"/>
      <c r="R29" s="384"/>
      <c r="S29" s="385"/>
      <c r="T29" s="386"/>
      <c r="U29" s="384"/>
      <c r="V29" s="385"/>
      <c r="W29" s="386"/>
      <c r="X29" s="384"/>
      <c r="Y29" s="385"/>
      <c r="Z29" s="50"/>
      <c r="AA29" s="38"/>
      <c r="AC29"/>
      <c r="AD29"/>
      <c r="AE29"/>
      <c r="AF29"/>
      <c r="AG29"/>
      <c r="AH29"/>
      <c r="AI29"/>
      <c r="AJ29"/>
      <c r="AK29"/>
      <c r="AL29"/>
      <c r="AN29"/>
      <c r="AO29"/>
    </row>
    <row r="30" spans="1:41" ht="15" customHeight="1">
      <c r="A30" s="40"/>
      <c r="B30" s="383"/>
      <c r="C30" s="383"/>
      <c r="D30" s="383"/>
      <c r="E30" s="383"/>
      <c r="F30" s="383"/>
      <c r="H30" s="50"/>
      <c r="I30" s="471"/>
      <c r="J30" s="472"/>
      <c r="K30" s="369"/>
      <c r="L30" s="369"/>
      <c r="M30" s="370"/>
      <c r="N30" s="400"/>
      <c r="O30" s="369"/>
      <c r="P30" s="370"/>
      <c r="Q30" s="406"/>
      <c r="R30" s="407"/>
      <c r="S30" s="408"/>
      <c r="T30" s="406"/>
      <c r="U30" s="407"/>
      <c r="V30" s="408"/>
      <c r="W30" s="406"/>
      <c r="X30" s="407"/>
      <c r="Y30" s="408"/>
      <c r="Z30" s="50"/>
      <c r="AA30" s="38"/>
      <c r="AC30" s="452" t="s">
        <v>308</v>
      </c>
      <c r="AD30" s="453"/>
      <c r="AE30" s="453"/>
      <c r="AF30" s="453"/>
      <c r="AG30" s="453"/>
      <c r="AH30" s="453"/>
      <c r="AI30" s="453"/>
      <c r="AJ30" s="453"/>
      <c r="AK30" s="453"/>
      <c r="AL30" s="453"/>
      <c r="AM30" s="454"/>
    </row>
    <row r="31" spans="1:41" ht="15" customHeight="1">
      <c r="A31" s="40"/>
      <c r="B31" s="379" t="str">
        <f>+B8</f>
        <v>【兵庫県ＲＳ】</v>
      </c>
      <c r="C31" s="379" t="str">
        <f>+B9</f>
        <v>【ＲＳ合同】</v>
      </c>
      <c r="D31" s="379" t="str">
        <f>+C7</f>
        <v>【三田ＲＣＪ】</v>
      </c>
      <c r="E31" s="379" t="str">
        <f>+F7</f>
        <v>【西神戸ＲＳ】</v>
      </c>
      <c r="F31" s="422"/>
      <c r="H31" s="50"/>
      <c r="I31" s="471"/>
      <c r="J31" s="472"/>
      <c r="K31" s="381"/>
      <c r="L31" s="381"/>
      <c r="M31" s="382"/>
      <c r="N31" s="401"/>
      <c r="O31" s="381"/>
      <c r="P31" s="382"/>
      <c r="Q31" s="415"/>
      <c r="R31" s="416"/>
      <c r="S31" s="417"/>
      <c r="T31" s="415"/>
      <c r="U31" s="416"/>
      <c r="V31" s="417"/>
      <c r="W31" s="415"/>
      <c r="X31" s="416"/>
      <c r="Y31" s="417"/>
      <c r="Z31" s="42"/>
      <c r="AA31" s="38"/>
      <c r="AC31" s="455"/>
      <c r="AD31" s="456"/>
      <c r="AE31" s="456"/>
      <c r="AF31" s="456"/>
      <c r="AG31" s="456"/>
      <c r="AH31" s="456"/>
      <c r="AI31" s="456"/>
      <c r="AJ31" s="456"/>
      <c r="AK31" s="456"/>
      <c r="AL31" s="456"/>
      <c r="AM31" s="457"/>
    </row>
    <row r="32" spans="1:41" ht="15" customHeight="1">
      <c r="A32" s="40"/>
      <c r="B32" s="380"/>
      <c r="C32" s="380"/>
      <c r="D32" s="380"/>
      <c r="E32" s="380"/>
      <c r="F32" s="423"/>
      <c r="H32" s="50"/>
      <c r="I32" s="471"/>
      <c r="J32" s="472"/>
      <c r="K32" s="381"/>
      <c r="L32" s="381"/>
      <c r="M32" s="382"/>
      <c r="N32" s="401"/>
      <c r="O32" s="381"/>
      <c r="P32" s="382"/>
      <c r="Q32" s="401"/>
      <c r="R32" s="381"/>
      <c r="S32" s="382"/>
      <c r="T32" s="401"/>
      <c r="U32" s="381"/>
      <c r="V32" s="382"/>
      <c r="W32" s="401"/>
      <c r="X32" s="381"/>
      <c r="Y32" s="382"/>
      <c r="Z32" s="50"/>
      <c r="AA32" s="38"/>
    </row>
    <row r="33" spans="1:41" ht="15" customHeight="1">
      <c r="A33" s="40"/>
      <c r="B33" s="40"/>
      <c r="C33" s="49"/>
      <c r="D33" s="49"/>
      <c r="E33" s="49"/>
      <c r="F33" s="40"/>
      <c r="H33" s="50"/>
      <c r="I33" s="471"/>
      <c r="J33" s="472"/>
      <c r="K33" s="381"/>
      <c r="L33" s="381"/>
      <c r="M33" s="382"/>
      <c r="N33" s="401"/>
      <c r="O33" s="381"/>
      <c r="P33" s="382"/>
      <c r="Q33" s="415"/>
      <c r="R33" s="416"/>
      <c r="S33" s="417"/>
      <c r="T33" s="415"/>
      <c r="U33" s="416"/>
      <c r="V33" s="417"/>
      <c r="W33" s="415"/>
      <c r="X33" s="416"/>
      <c r="Y33" s="417"/>
      <c r="Z33" s="42"/>
      <c r="AA33" s="38"/>
    </row>
    <row r="34" spans="1:41" ht="15" customHeight="1" thickBot="1">
      <c r="A34" s="40"/>
      <c r="B34" s="40"/>
      <c r="C34" s="40"/>
      <c r="D34" s="40"/>
      <c r="E34" s="40"/>
      <c r="F34" s="40"/>
      <c r="H34" s="42"/>
      <c r="I34" s="473"/>
      <c r="J34" s="474"/>
      <c r="K34" s="411"/>
      <c r="L34" s="411"/>
      <c r="M34" s="412"/>
      <c r="N34" s="413"/>
      <c r="O34" s="411"/>
      <c r="P34" s="412"/>
      <c r="Q34" s="419"/>
      <c r="R34" s="420"/>
      <c r="S34" s="421"/>
      <c r="T34" s="419"/>
      <c r="U34" s="420"/>
      <c r="V34" s="421"/>
      <c r="W34" s="419"/>
      <c r="X34" s="420"/>
      <c r="Y34" s="421"/>
      <c r="Z34" s="50"/>
      <c r="AE34" s="298"/>
      <c r="AF34" s="464" t="s">
        <v>453</v>
      </c>
      <c r="AG34" s="465"/>
      <c r="AH34" s="465"/>
      <c r="AI34" s="465"/>
      <c r="AJ34" s="465"/>
      <c r="AK34" s="466"/>
      <c r="AL34" s="298"/>
    </row>
    <row r="35" spans="1:41" ht="15" customHeight="1">
      <c r="A35" s="40"/>
      <c r="B35" s="49"/>
      <c r="C35" s="49"/>
      <c r="D35" s="49"/>
      <c r="E35" s="49"/>
      <c r="F35" s="49"/>
      <c r="H35" s="50"/>
      <c r="I35" s="50"/>
      <c r="AE35" s="298"/>
      <c r="AF35" s="467"/>
      <c r="AG35" s="468"/>
      <c r="AH35" s="468"/>
      <c r="AI35" s="468"/>
      <c r="AJ35" s="468"/>
      <c r="AK35" s="469"/>
      <c r="AL35" s="298"/>
    </row>
    <row r="36" spans="1:41" ht="15" customHeight="1">
      <c r="A36" s="40"/>
      <c r="B36" s="371" t="s">
        <v>293</v>
      </c>
      <c r="C36" s="372"/>
      <c r="D36" s="372"/>
      <c r="E36" s="372"/>
      <c r="F36" s="373"/>
      <c r="H36" s="42"/>
      <c r="I36" s="50"/>
      <c r="K36" s="38" t="s">
        <v>245</v>
      </c>
      <c r="AH36" s="61"/>
    </row>
    <row r="37" spans="1:41" ht="15" customHeight="1">
      <c r="A37" s="40"/>
      <c r="B37" s="374"/>
      <c r="C37" s="375"/>
      <c r="D37" s="375"/>
      <c r="E37" s="375"/>
      <c r="F37" s="376"/>
      <c r="H37" s="50"/>
      <c r="I37" s="42"/>
      <c r="AD37" s="54"/>
      <c r="AE37" s="54"/>
      <c r="AH37" s="62"/>
      <c r="AL37" s="54"/>
      <c r="AM37" s="54"/>
    </row>
    <row r="38" spans="1:41" ht="15" customHeight="1">
      <c r="A38" s="40"/>
      <c r="B38" s="380" t="s">
        <v>246</v>
      </c>
      <c r="C38" s="380" t="s">
        <v>247</v>
      </c>
      <c r="D38" s="380" t="s">
        <v>248</v>
      </c>
      <c r="E38" s="380" t="s">
        <v>302</v>
      </c>
      <c r="F38" s="380"/>
      <c r="O38" s="60"/>
      <c r="P38" s="60"/>
      <c r="Q38" s="60"/>
      <c r="R38" s="60"/>
      <c r="S38" s="60"/>
      <c r="AD38" s="61"/>
      <c r="AE38" s="55"/>
      <c r="AF38" s="55"/>
      <c r="AG38" s="55"/>
      <c r="AH38" s="55"/>
      <c r="AI38" s="55"/>
      <c r="AJ38" s="55"/>
      <c r="AK38" s="55"/>
      <c r="AL38" s="97"/>
    </row>
    <row r="39" spans="1:41" ht="15" customHeight="1">
      <c r="A39" s="40"/>
      <c r="B39" s="383"/>
      <c r="C39" s="383"/>
      <c r="D39" s="383"/>
      <c r="E39" s="383"/>
      <c r="F39" s="383"/>
      <c r="H39" s="50"/>
      <c r="I39" s="50"/>
      <c r="AB39" s="54"/>
      <c r="AC39" s="54"/>
      <c r="AD39" s="62"/>
      <c r="AF39" s="54"/>
      <c r="AG39" s="54"/>
      <c r="AJ39" s="54"/>
      <c r="AK39" s="54"/>
      <c r="AL39" s="61"/>
      <c r="AN39" s="414"/>
      <c r="AO39" s="414"/>
    </row>
    <row r="40" spans="1:41" ht="15" customHeight="1">
      <c r="A40" s="40"/>
      <c r="B40" s="422" t="str">
        <f>B6</f>
        <v>【明石加古川ＲＣ】</v>
      </c>
      <c r="C40" s="379" t="str">
        <f>+D7</f>
        <v>【宝塚ＲＳ】</v>
      </c>
      <c r="D40" s="379" t="str">
        <f>+F6</f>
        <v>【川西市ＲＳ】</v>
      </c>
      <c r="E40" s="379" t="str">
        <f>+E6</f>
        <v>【伊丹ＲＳ】</v>
      </c>
      <c r="F40" s="379"/>
      <c r="AB40" s="61"/>
      <c r="AC40" s="55"/>
      <c r="AD40" s="55"/>
      <c r="AE40" s="55"/>
      <c r="AF40" s="97"/>
      <c r="AJ40"/>
      <c r="AK40"/>
      <c r="AL40" s="30"/>
      <c r="AM40"/>
      <c r="AN40"/>
      <c r="AO40"/>
    </row>
    <row r="41" spans="1:41" ht="15" customHeight="1">
      <c r="A41" s="40"/>
      <c r="B41" s="423"/>
      <c r="C41" s="380"/>
      <c r="D41" s="380"/>
      <c r="E41" s="380"/>
      <c r="F41" s="380"/>
      <c r="AB41" s="98"/>
      <c r="AC41" s="54"/>
      <c r="AF41" s="61"/>
      <c r="AJ41"/>
      <c r="AK41"/>
      <c r="AL41" s="30"/>
      <c r="AM41"/>
      <c r="AN41"/>
      <c r="AO41"/>
    </row>
    <row r="42" spans="1:41" ht="15" customHeight="1">
      <c r="A42" s="40"/>
      <c r="B42" s="40"/>
      <c r="C42" s="56"/>
      <c r="D42" s="56"/>
      <c r="E42" s="56"/>
      <c r="F42" s="40"/>
      <c r="AB42" s="458" t="s">
        <v>431</v>
      </c>
      <c r="AC42" s="458"/>
      <c r="AF42" s="458" t="s">
        <v>430</v>
      </c>
      <c r="AG42" s="458"/>
      <c r="AH42" s="54"/>
      <c r="AJ42"/>
      <c r="AK42"/>
      <c r="AL42" s="458" t="s">
        <v>429</v>
      </c>
      <c r="AM42" s="458"/>
      <c r="AN42"/>
      <c r="AO42"/>
    </row>
    <row r="43" spans="1:41" ht="15" customHeight="1">
      <c r="A43" s="40"/>
      <c r="B43" s="40"/>
      <c r="C43" s="40"/>
      <c r="D43" s="40"/>
      <c r="E43" s="40"/>
      <c r="F43" s="40"/>
      <c r="AB43" s="458"/>
      <c r="AC43" s="458"/>
      <c r="AD43" s="54"/>
      <c r="AF43" s="414"/>
      <c r="AG43" s="414"/>
      <c r="AJ43"/>
      <c r="AK43"/>
      <c r="AL43" s="414"/>
      <c r="AM43" s="414"/>
      <c r="AN43"/>
      <c r="AO43"/>
    </row>
    <row r="44" spans="1:41" ht="15" customHeight="1">
      <c r="A44" s="40"/>
      <c r="B44" s="40"/>
      <c r="C44" s="40"/>
      <c r="D44" s="40"/>
      <c r="E44" s="40"/>
      <c r="F44" s="40"/>
      <c r="AA44" s="54"/>
      <c r="AB44" s="54"/>
      <c r="AE44" s="54"/>
      <c r="AF44" s="54"/>
      <c r="AI44" s="54"/>
      <c r="AJ44" s="54"/>
      <c r="AN44" s="414"/>
      <c r="AO44" s="414"/>
    </row>
    <row r="45" spans="1:41" ht="15" customHeight="1">
      <c r="A45" s="40"/>
      <c r="B45"/>
      <c r="C45"/>
      <c r="D45"/>
      <c r="E45"/>
      <c r="F45"/>
      <c r="AB45" s="283" t="s">
        <v>427</v>
      </c>
    </row>
    <row r="46" spans="1:41" ht="15" customHeight="1">
      <c r="A46" s="40"/>
      <c r="B46"/>
      <c r="C46"/>
      <c r="D46"/>
      <c r="E46"/>
      <c r="F46"/>
      <c r="AB46" s="283" t="s">
        <v>428</v>
      </c>
    </row>
    <row r="47" spans="1:41" ht="15" customHeight="1">
      <c r="A47" s="40"/>
      <c r="B47"/>
      <c r="C47"/>
      <c r="D47"/>
      <c r="E47"/>
      <c r="F47"/>
      <c r="H47" s="50"/>
      <c r="I47" s="50"/>
      <c r="AF47" s="224"/>
      <c r="AG47" s="224"/>
      <c r="AH47" s="224"/>
      <c r="AI47" s="224"/>
      <c r="AJ47" s="224"/>
      <c r="AK47" s="224"/>
    </row>
    <row r="48" spans="1:41" ht="15" customHeight="1">
      <c r="A48" s="40"/>
      <c r="B48"/>
      <c r="C48"/>
      <c r="D48"/>
      <c r="E48"/>
      <c r="F48"/>
      <c r="H48" s="42"/>
      <c r="I48" s="42"/>
      <c r="AF48" s="224"/>
      <c r="AG48" s="224"/>
      <c r="AH48" s="224"/>
      <c r="AI48" s="224"/>
      <c r="AJ48" s="224"/>
      <c r="AK48" s="224"/>
    </row>
    <row r="49" spans="1:41" ht="15" customHeight="1">
      <c r="A49" s="40"/>
      <c r="B49"/>
      <c r="C49"/>
      <c r="D49"/>
      <c r="E49"/>
      <c r="F49"/>
      <c r="H49" s="50"/>
      <c r="I49" s="50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ht="15" customHeight="1">
      <c r="A50" s="40"/>
      <c r="B50"/>
      <c r="C50"/>
      <c r="D50"/>
      <c r="E50"/>
      <c r="F50"/>
      <c r="H50" s="50"/>
      <c r="I50" s="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ht="15" customHeight="1">
      <c r="C51"/>
      <c r="D51"/>
      <c r="E51"/>
      <c r="F51" s="45"/>
      <c r="G51" s="41"/>
      <c r="H51" s="50"/>
      <c r="I51" s="50"/>
      <c r="J51" s="57"/>
    </row>
    <row r="52" spans="1:41" ht="15" customHeight="1">
      <c r="A52" s="39"/>
      <c r="B52" s="53"/>
      <c r="C52" s="53"/>
      <c r="D52" s="53"/>
      <c r="E52" s="53"/>
      <c r="F52" s="63"/>
      <c r="H52" s="50"/>
      <c r="I52" s="50"/>
      <c r="J52" s="57"/>
    </row>
    <row r="53" spans="1:41" ht="15" customHeight="1">
      <c r="H53" s="42"/>
      <c r="I53" s="42"/>
      <c r="J53" s="57"/>
    </row>
    <row r="54" spans="1:41" ht="15" customHeight="1" thickBot="1">
      <c r="A54" s="393" t="s">
        <v>249</v>
      </c>
      <c r="B54" s="393"/>
      <c r="C54" s="393"/>
      <c r="D54" s="393"/>
      <c r="E54" s="393"/>
      <c r="F54" s="393"/>
      <c r="G54" s="393"/>
      <c r="H54" s="436" t="s">
        <v>250</v>
      </c>
      <c r="I54" s="436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</row>
    <row r="55" spans="1:41" ht="15" customHeight="1">
      <c r="A55" s="393"/>
      <c r="B55" s="393"/>
      <c r="C55" s="393"/>
      <c r="D55" s="393"/>
      <c r="E55" s="393"/>
      <c r="F55" s="393"/>
      <c r="G55" s="393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C55" s="446" t="s">
        <v>251</v>
      </c>
      <c r="AD55" s="447"/>
      <c r="AE55" s="447"/>
      <c r="AF55" s="447"/>
      <c r="AG55" s="447"/>
      <c r="AH55" s="447"/>
      <c r="AI55" s="447"/>
      <c r="AJ55" s="447"/>
      <c r="AK55" s="447"/>
      <c r="AL55" s="447"/>
      <c r="AM55" s="447"/>
      <c r="AN55" s="448"/>
    </row>
    <row r="56" spans="1:41" ht="15" customHeight="1" thickBot="1">
      <c r="F56" s="36"/>
      <c r="G56" s="58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C56" s="449"/>
      <c r="AD56" s="450"/>
      <c r="AE56" s="450"/>
      <c r="AF56" s="450"/>
      <c r="AG56" s="450"/>
      <c r="AH56" s="450"/>
      <c r="AI56" s="450"/>
      <c r="AJ56" s="450"/>
      <c r="AK56" s="450"/>
      <c r="AL56" s="450"/>
      <c r="AM56" s="450"/>
      <c r="AN56" s="451"/>
    </row>
    <row r="57" spans="1:41" ht="15" customHeight="1">
      <c r="A57" s="364">
        <f>リスト!J3</f>
        <v>45907</v>
      </c>
      <c r="B57" s="64">
        <f>+日程!E7</f>
        <v>0.41666666666666669</v>
      </c>
      <c r="C57" s="64">
        <f>+日程!E8</f>
        <v>0.45833333333333337</v>
      </c>
      <c r="D57" s="65">
        <f>+日程!E9</f>
        <v>0.64583333333333337</v>
      </c>
      <c r="E57" s="64"/>
      <c r="F57" s="64"/>
      <c r="G57" s="281"/>
      <c r="H57" s="50"/>
      <c r="I57" s="50"/>
      <c r="J57" s="57"/>
      <c r="X57" s="44"/>
      <c r="Y57" s="44"/>
      <c r="Z57" s="44"/>
      <c r="AC57" s="449"/>
      <c r="AD57" s="450"/>
      <c r="AE57" s="450"/>
      <c r="AF57" s="450"/>
      <c r="AG57" s="450"/>
      <c r="AH57" s="450"/>
      <c r="AI57" s="450"/>
      <c r="AJ57" s="450"/>
      <c r="AK57" s="450"/>
      <c r="AL57" s="450"/>
      <c r="AM57" s="450"/>
      <c r="AN57" s="451"/>
    </row>
    <row r="58" spans="1:41" ht="15" customHeight="1" thickBot="1">
      <c r="A58" s="359"/>
      <c r="B58" s="68" t="s">
        <v>266</v>
      </c>
      <c r="C58" s="66" t="s">
        <v>254</v>
      </c>
      <c r="D58" s="274" t="s">
        <v>255</v>
      </c>
      <c r="E58" s="68"/>
      <c r="F58" s="68"/>
      <c r="G58" s="49"/>
      <c r="H58" s="50"/>
      <c r="I58" s="50"/>
      <c r="J58" s="57"/>
      <c r="Y58" s="46"/>
      <c r="Z58" s="46"/>
      <c r="AC58" s="449"/>
      <c r="AD58" s="450"/>
      <c r="AE58" s="450"/>
      <c r="AF58" s="450"/>
      <c r="AG58" s="450"/>
      <c r="AH58" s="450"/>
      <c r="AI58" s="450"/>
      <c r="AJ58" s="450"/>
      <c r="AK58" s="450"/>
      <c r="AL58" s="450"/>
      <c r="AM58" s="450"/>
      <c r="AN58" s="451"/>
    </row>
    <row r="59" spans="1:41" ht="15" customHeight="1">
      <c r="A59" s="359"/>
      <c r="B59" s="66" t="str">
        <f>VLOOKUP(B58,チーム振分!$A$2:$B$13,2,FALSE)</f>
        <v>【西宮ＪＲＣ】</v>
      </c>
      <c r="C59" s="66" t="str">
        <f>VLOOKUP(C58,チーム振分!$A$2:$B$13,2,FALSE)</f>
        <v>【三田ＲＣＪ】</v>
      </c>
      <c r="D59" s="305" t="str">
        <f>VLOOKUP(D58,チーム振分!$A$2:$B$13,2,FALSE)</f>
        <v>【明石加古川ＲＣ】</v>
      </c>
      <c r="E59" s="69"/>
      <c r="F59" s="70"/>
      <c r="G59" s="50"/>
      <c r="H59" s="50"/>
      <c r="I59" s="50"/>
      <c r="M59" s="424" t="s">
        <v>305</v>
      </c>
      <c r="N59" s="425"/>
      <c r="O59" s="425"/>
      <c r="P59" s="425"/>
      <c r="Q59" s="425"/>
      <c r="R59" s="425"/>
      <c r="S59" s="425"/>
      <c r="T59" s="426"/>
      <c r="Y59" s="44"/>
      <c r="Z59" s="44"/>
      <c r="AC59" s="460">
        <v>1</v>
      </c>
      <c r="AD59" s="461"/>
      <c r="AE59" s="461"/>
      <c r="AF59" s="462"/>
      <c r="AG59" s="462"/>
      <c r="AH59" s="462"/>
      <c r="AI59" s="462"/>
      <c r="AJ59" s="462"/>
      <c r="AK59" s="462"/>
      <c r="AL59" s="462"/>
      <c r="AM59" s="462"/>
      <c r="AN59" s="463"/>
    </row>
    <row r="60" spans="1:41" ht="15" customHeight="1">
      <c r="A60" s="359" t="str">
        <f>+リスト!O3</f>
        <v>三木防災G</v>
      </c>
      <c r="B60" s="66" t="s">
        <v>236</v>
      </c>
      <c r="C60" s="66" t="s">
        <v>236</v>
      </c>
      <c r="D60" s="67" t="s">
        <v>236</v>
      </c>
      <c r="E60" s="68"/>
      <c r="F60" s="66"/>
      <c r="G60" s="54"/>
      <c r="H60" s="50"/>
      <c r="I60" s="50"/>
      <c r="M60" s="427"/>
      <c r="N60" s="428"/>
      <c r="O60" s="428"/>
      <c r="P60" s="428"/>
      <c r="Q60" s="428"/>
      <c r="R60" s="428"/>
      <c r="S60" s="428"/>
      <c r="T60" s="429"/>
      <c r="Y60" s="50"/>
      <c r="Z60" s="50"/>
      <c r="AC60" s="440"/>
      <c r="AD60" s="441"/>
      <c r="AE60" s="441"/>
      <c r="AF60" s="438"/>
      <c r="AG60" s="438"/>
      <c r="AH60" s="438"/>
      <c r="AI60" s="438"/>
      <c r="AJ60" s="438"/>
      <c r="AK60" s="438"/>
      <c r="AL60" s="438"/>
      <c r="AM60" s="438"/>
      <c r="AN60" s="439"/>
    </row>
    <row r="61" spans="1:41" ht="15" customHeight="1">
      <c r="A61" s="359"/>
      <c r="B61" s="66" t="str">
        <f>VLOOKUP(B62,チーム振分!$A$2:$B$13,2,FALSE)</f>
        <v>【姫路ＲＳ】</v>
      </c>
      <c r="C61" s="66" t="str">
        <f>VLOOKUP(C62,チーム振分!$A$2:$B$13,2,FALSE)</f>
        <v>【西神戸ＲＳ】</v>
      </c>
      <c r="D61" s="66" t="str">
        <f>VLOOKUP(D62,チーム振分!$A$2:$B$13,2,FALSE)</f>
        <v>【宝塚ＲＳ】</v>
      </c>
      <c r="E61" s="69"/>
      <c r="F61" s="69"/>
      <c r="G61" s="50"/>
      <c r="H61" s="50"/>
      <c r="I61" s="50"/>
      <c r="Y61" s="50"/>
      <c r="Z61" s="50"/>
      <c r="AC61" s="440"/>
      <c r="AD61" s="441"/>
      <c r="AE61" s="441"/>
      <c r="AF61" s="438"/>
      <c r="AG61" s="438"/>
      <c r="AH61" s="438"/>
      <c r="AI61" s="438"/>
      <c r="AJ61" s="438"/>
      <c r="AK61" s="438"/>
      <c r="AL61" s="438"/>
      <c r="AM61" s="438"/>
      <c r="AN61" s="439"/>
    </row>
    <row r="62" spans="1:41" ht="15" customHeight="1" thickBot="1">
      <c r="A62" s="360"/>
      <c r="B62" s="72" t="s">
        <v>252</v>
      </c>
      <c r="C62" s="71" t="s">
        <v>259</v>
      </c>
      <c r="D62" s="275" t="s">
        <v>260</v>
      </c>
      <c r="E62" s="72"/>
      <c r="F62" s="72"/>
      <c r="G62" s="49"/>
      <c r="H62" s="50"/>
      <c r="I62" s="50"/>
      <c r="Y62" s="50"/>
      <c r="Z62" s="50"/>
      <c r="AC62" s="440">
        <v>2</v>
      </c>
      <c r="AD62" s="441"/>
      <c r="AE62" s="441"/>
      <c r="AF62" s="438"/>
      <c r="AG62" s="438"/>
      <c r="AH62" s="438"/>
      <c r="AI62" s="438"/>
      <c r="AJ62" s="438"/>
      <c r="AK62" s="438"/>
      <c r="AL62" s="438"/>
      <c r="AM62" s="438"/>
      <c r="AN62" s="439"/>
    </row>
    <row r="63" spans="1:41" ht="15" customHeight="1">
      <c r="A63" s="364">
        <f>+リスト!J4</f>
        <v>45907</v>
      </c>
      <c r="B63" s="64">
        <v>0.66666666666666663</v>
      </c>
      <c r="C63" s="64">
        <v>0.70833333333333337</v>
      </c>
      <c r="D63" s="273">
        <v>0.75</v>
      </c>
      <c r="E63" s="73"/>
      <c r="F63" s="73"/>
      <c r="G63" s="282"/>
      <c r="H63" s="50"/>
      <c r="I63" s="50"/>
      <c r="N63" s="430"/>
      <c r="O63" s="431"/>
      <c r="P63" s="431"/>
      <c r="Q63" s="431"/>
      <c r="R63" s="431"/>
      <c r="S63" s="432"/>
      <c r="Y63" s="50"/>
      <c r="Z63" s="50"/>
      <c r="AC63" s="440"/>
      <c r="AD63" s="441"/>
      <c r="AE63" s="441"/>
      <c r="AF63" s="438"/>
      <c r="AG63" s="438"/>
      <c r="AH63" s="438"/>
      <c r="AI63" s="438"/>
      <c r="AJ63" s="438"/>
      <c r="AK63" s="438"/>
      <c r="AL63" s="438"/>
      <c r="AM63" s="438"/>
      <c r="AN63" s="439"/>
    </row>
    <row r="64" spans="1:41" ht="15" customHeight="1">
      <c r="A64" s="359"/>
      <c r="B64" s="276" t="s">
        <v>256</v>
      </c>
      <c r="C64" s="277" t="s">
        <v>253</v>
      </c>
      <c r="D64" s="75" t="s">
        <v>257</v>
      </c>
      <c r="E64" s="75"/>
      <c r="F64" s="76"/>
      <c r="G64" s="54"/>
      <c r="H64" s="50"/>
      <c r="I64" s="50"/>
      <c r="N64" s="433"/>
      <c r="O64" s="434"/>
      <c r="P64" s="434"/>
      <c r="Q64" s="434"/>
      <c r="R64" s="434"/>
      <c r="S64" s="435"/>
      <c r="Y64" s="50"/>
      <c r="Z64" s="50"/>
      <c r="AC64" s="440"/>
      <c r="AD64" s="441"/>
      <c r="AE64" s="441"/>
      <c r="AF64" s="438"/>
      <c r="AG64" s="438"/>
      <c r="AH64" s="438"/>
      <c r="AI64" s="438"/>
      <c r="AJ64" s="438"/>
      <c r="AK64" s="438"/>
      <c r="AL64" s="438"/>
      <c r="AM64" s="438"/>
      <c r="AN64" s="439"/>
    </row>
    <row r="65" spans="1:40" ht="15" customHeight="1">
      <c r="A65" s="359"/>
      <c r="B65" s="66" t="str">
        <f>VLOOKUP(B64,チーム振分!$A$2:$B$13,2,FALSE)</f>
        <v>【川西市ＲＳ】</v>
      </c>
      <c r="C65" s="66" t="str">
        <f>VLOOKUP(C64,チーム振分!$A$2:$B$13,2,FALSE)</f>
        <v>【兵庫県ＲＳ】</v>
      </c>
      <c r="D65" s="66" t="str">
        <f>VLOOKUP(D64,チーム振分!$A$2:$B$13,2,FALSE)</f>
        <v>【尼崎ＲＳ】</v>
      </c>
      <c r="E65" s="70"/>
      <c r="F65" s="77"/>
      <c r="G65" s="50"/>
      <c r="H65" s="50"/>
      <c r="I65" s="50"/>
      <c r="P65" s="91"/>
      <c r="Q65" s="78"/>
      <c r="Y65" s="50"/>
      <c r="Z65" s="50"/>
      <c r="AC65" s="440">
        <v>3</v>
      </c>
      <c r="AD65" s="441"/>
      <c r="AE65" s="441"/>
      <c r="AF65" s="438"/>
      <c r="AG65" s="438"/>
      <c r="AH65" s="438"/>
      <c r="AI65" s="438"/>
      <c r="AJ65" s="438"/>
      <c r="AK65" s="438"/>
      <c r="AL65" s="438"/>
      <c r="AM65" s="438"/>
      <c r="AN65" s="439"/>
    </row>
    <row r="66" spans="1:40" ht="15" customHeight="1">
      <c r="A66" s="359" t="str">
        <f>+リスト!O4</f>
        <v>kobelcoｽﾎﾟｰﾂﾊﾟｰｸ人工芝G</v>
      </c>
      <c r="B66" s="66" t="s">
        <v>236</v>
      </c>
      <c r="C66" s="66" t="s">
        <v>236</v>
      </c>
      <c r="D66" s="67" t="s">
        <v>236</v>
      </c>
      <c r="E66" s="66"/>
      <c r="F66" s="79"/>
      <c r="G66" s="54"/>
      <c r="H66" s="50"/>
      <c r="I66" s="50"/>
      <c r="L66" s="50"/>
      <c r="M66" s="50"/>
      <c r="P66" s="89"/>
      <c r="T66" s="50"/>
      <c r="U66" s="50"/>
      <c r="Y66" s="42"/>
      <c r="Z66" s="42"/>
      <c r="AC66" s="440"/>
      <c r="AD66" s="441"/>
      <c r="AE66" s="441"/>
      <c r="AF66" s="438"/>
      <c r="AG66" s="438"/>
      <c r="AH66" s="438"/>
      <c r="AI66" s="438"/>
      <c r="AJ66" s="438"/>
      <c r="AK66" s="438"/>
      <c r="AL66" s="438"/>
      <c r="AM66" s="438"/>
      <c r="AN66" s="439"/>
    </row>
    <row r="67" spans="1:40" ht="15" customHeight="1">
      <c r="A67" s="359"/>
      <c r="B67" s="66" t="str">
        <f>VLOOKUP(B68,チーム振分!$A$2:$B$13,2,FALSE)</f>
        <v>【伊丹ＲＳ】</v>
      </c>
      <c r="C67" s="66" t="str">
        <f>VLOOKUP(C68,チーム振分!$A$2:$B$13,2,FALSE)</f>
        <v>【ＲＳ合同】</v>
      </c>
      <c r="D67" s="66" t="str">
        <f>VLOOKUP(D68,チーム振分!$A$2:$B$13,2,FALSE)</f>
        <v>【神戸ＲＣＵ】</v>
      </c>
      <c r="E67" s="70"/>
      <c r="F67" s="77"/>
      <c r="G67" s="50"/>
      <c r="H67" s="50"/>
      <c r="I67" s="50"/>
      <c r="L67" s="88"/>
      <c r="M67" s="80"/>
      <c r="N67" s="80"/>
      <c r="O67" s="80"/>
      <c r="P67" s="80"/>
      <c r="Q67" s="80"/>
      <c r="R67" s="80"/>
      <c r="S67" s="80"/>
      <c r="T67" s="92"/>
      <c r="Y67" s="50"/>
      <c r="Z67" s="50"/>
      <c r="AC67" s="440"/>
      <c r="AD67" s="441"/>
      <c r="AE67" s="441"/>
      <c r="AF67" s="438"/>
      <c r="AG67" s="438"/>
      <c r="AH67" s="438"/>
      <c r="AI67" s="438"/>
      <c r="AJ67" s="438"/>
      <c r="AK67" s="438"/>
      <c r="AL67" s="438"/>
      <c r="AM67" s="438"/>
      <c r="AN67" s="439"/>
    </row>
    <row r="68" spans="1:40" ht="15" customHeight="1" thickBot="1">
      <c r="A68" s="360"/>
      <c r="B68" s="278" t="s">
        <v>261</v>
      </c>
      <c r="C68" s="278" t="s">
        <v>258</v>
      </c>
      <c r="D68" s="71" t="s">
        <v>303</v>
      </c>
      <c r="E68" s="71"/>
      <c r="F68" s="81"/>
      <c r="G68" s="54"/>
      <c r="H68" s="50"/>
      <c r="I68" s="50"/>
      <c r="J68" s="50"/>
      <c r="K68" s="50"/>
      <c r="L68" s="89"/>
      <c r="N68" s="50"/>
      <c r="O68" s="50"/>
      <c r="R68" s="50"/>
      <c r="S68" s="50"/>
      <c r="T68" s="88"/>
      <c r="V68" s="50"/>
      <c r="W68" s="50"/>
      <c r="Y68" s="42"/>
      <c r="Z68" s="42"/>
      <c r="AC68" s="440">
        <v>4</v>
      </c>
      <c r="AD68" s="441"/>
      <c r="AE68" s="441"/>
      <c r="AF68" s="438"/>
      <c r="AG68" s="438"/>
      <c r="AH68" s="438"/>
      <c r="AI68" s="438"/>
      <c r="AJ68" s="438"/>
      <c r="AK68" s="438"/>
      <c r="AL68" s="438"/>
      <c r="AM68" s="438"/>
      <c r="AN68" s="439"/>
    </row>
    <row r="69" spans="1:40" ht="15" customHeight="1" thickBot="1">
      <c r="A69" s="54"/>
      <c r="B69" s="54"/>
      <c r="C69" s="54"/>
      <c r="D69" s="54"/>
      <c r="E69" s="54"/>
      <c r="F69" s="54"/>
      <c r="G69" s="54"/>
      <c r="H69" s="50"/>
      <c r="I69" s="50"/>
      <c r="J69" s="88"/>
      <c r="K69" s="80"/>
      <c r="L69" s="80"/>
      <c r="M69" s="80"/>
      <c r="N69" s="92"/>
      <c r="R69" s="88"/>
      <c r="S69" s="80"/>
      <c r="T69" s="80"/>
      <c r="U69" s="80"/>
      <c r="V69" s="92"/>
      <c r="Y69" s="50"/>
      <c r="Z69" s="50"/>
      <c r="AC69" s="440"/>
      <c r="AD69" s="441"/>
      <c r="AE69" s="441"/>
      <c r="AF69" s="438"/>
      <c r="AG69" s="438"/>
      <c r="AH69" s="438"/>
      <c r="AI69" s="438"/>
      <c r="AJ69" s="438"/>
      <c r="AK69" s="438"/>
      <c r="AL69" s="438"/>
      <c r="AM69" s="438"/>
      <c r="AN69" s="439"/>
    </row>
    <row r="70" spans="1:40" ht="15" customHeight="1">
      <c r="A70" s="364">
        <f>+リスト!J5</f>
        <v>45914</v>
      </c>
      <c r="B70" s="64">
        <f>+日程!E15</f>
        <v>0.375</v>
      </c>
      <c r="C70" s="64">
        <f>+日程!E16</f>
        <v>0.41666666666666669</v>
      </c>
      <c r="D70" s="64">
        <f>+日程!E17</f>
        <v>0.45833333333333337</v>
      </c>
      <c r="E70" s="83"/>
      <c r="F70" s="82"/>
      <c r="G70" s="281"/>
      <c r="J70" s="93"/>
      <c r="K70" s="50"/>
      <c r="N70" s="88"/>
      <c r="R70" s="88"/>
      <c r="V70" s="88"/>
      <c r="Y70" s="50"/>
      <c r="Z70" s="50"/>
      <c r="AC70" s="440"/>
      <c r="AD70" s="441"/>
      <c r="AE70" s="441"/>
      <c r="AF70" s="438"/>
      <c r="AG70" s="438"/>
      <c r="AH70" s="438"/>
      <c r="AI70" s="438"/>
      <c r="AJ70" s="438"/>
      <c r="AK70" s="438"/>
      <c r="AL70" s="438"/>
      <c r="AM70" s="438"/>
      <c r="AN70" s="439"/>
    </row>
    <row r="71" spans="1:40" ht="15" customHeight="1">
      <c r="A71" s="359"/>
      <c r="B71" s="279" t="s">
        <v>255</v>
      </c>
      <c r="C71" s="276" t="s">
        <v>260</v>
      </c>
      <c r="D71" s="276" t="s">
        <v>258</v>
      </c>
      <c r="E71" s="217"/>
      <c r="F71" s="74"/>
      <c r="G71" s="49"/>
      <c r="J71" s="381" t="s">
        <v>262</v>
      </c>
      <c r="K71" s="381"/>
      <c r="N71" s="381" t="s">
        <v>263</v>
      </c>
      <c r="O71" s="381"/>
      <c r="R71" s="381" t="s">
        <v>264</v>
      </c>
      <c r="S71" s="381"/>
      <c r="V71" s="459" t="s">
        <v>304</v>
      </c>
      <c r="W71" s="459"/>
      <c r="Y71" s="50"/>
      <c r="Z71" s="50"/>
      <c r="AC71" s="440">
        <v>5</v>
      </c>
      <c r="AD71" s="441"/>
      <c r="AE71" s="441"/>
      <c r="AF71" s="438"/>
      <c r="AG71" s="438"/>
      <c r="AH71" s="438"/>
      <c r="AI71" s="438"/>
      <c r="AJ71" s="438"/>
      <c r="AK71" s="438"/>
      <c r="AL71" s="438"/>
      <c r="AM71" s="438"/>
      <c r="AN71" s="439"/>
    </row>
    <row r="72" spans="1:40" ht="15" customHeight="1">
      <c r="A72" s="359"/>
      <c r="B72" s="305" t="str">
        <f>VLOOKUP(B71,チーム振分!$A$2:$B$13,2,FALSE)</f>
        <v>【明石加古川ＲＣ】</v>
      </c>
      <c r="C72" s="66" t="str">
        <f>VLOOKUP(C71,チーム振分!$A$2:$B$13,2,FALSE)</f>
        <v>【宝塚ＲＳ】</v>
      </c>
      <c r="D72" s="66" t="str">
        <f>VLOOKUP(D71,チーム振分!$A$2:$B$13,2,FALSE)</f>
        <v>【ＲＳ合同】</v>
      </c>
      <c r="E72" s="67"/>
      <c r="F72" s="66"/>
      <c r="G72" s="54"/>
      <c r="H72" s="50"/>
      <c r="I72" s="50"/>
      <c r="J72" s="381"/>
      <c r="K72" s="381"/>
      <c r="L72" s="50"/>
      <c r="M72" s="84"/>
      <c r="N72" s="381"/>
      <c r="O72" s="381"/>
      <c r="R72" s="377"/>
      <c r="S72" s="377"/>
      <c r="T72" s="88"/>
      <c r="V72" s="381" t="str">
        <f>B13</f>
        <v>【芦屋ＲＳ】</v>
      </c>
      <c r="W72" s="381"/>
      <c r="Y72" s="42"/>
      <c r="Z72" s="42"/>
      <c r="AC72" s="440"/>
      <c r="AD72" s="441"/>
      <c r="AE72" s="441"/>
      <c r="AF72" s="438"/>
      <c r="AG72" s="438"/>
      <c r="AH72" s="438"/>
      <c r="AI72" s="438"/>
      <c r="AJ72" s="438"/>
      <c r="AK72" s="438"/>
      <c r="AL72" s="438"/>
      <c r="AM72" s="438"/>
      <c r="AN72" s="439"/>
    </row>
    <row r="73" spans="1:40" ht="15" customHeight="1">
      <c r="A73" s="359" t="str">
        <f>+リスト!O5</f>
        <v>日岡山G</v>
      </c>
      <c r="B73" s="66" t="s">
        <v>236</v>
      </c>
      <c r="C73" s="66" t="s">
        <v>236</v>
      </c>
      <c r="D73" s="67" t="s">
        <v>236</v>
      </c>
      <c r="E73" s="67"/>
      <c r="F73" s="66"/>
      <c r="G73" s="54"/>
      <c r="H73" s="50"/>
      <c r="I73" s="50"/>
      <c r="M73" s="85"/>
      <c r="N73" s="86"/>
      <c r="O73" s="86"/>
      <c r="P73" s="86"/>
      <c r="Q73" s="94"/>
      <c r="R73" s="94"/>
      <c r="S73" s="94"/>
      <c r="T73" s="89"/>
      <c r="AC73" s="440"/>
      <c r="AD73" s="441"/>
      <c r="AE73" s="441"/>
      <c r="AF73" s="438"/>
      <c r="AG73" s="438"/>
      <c r="AH73" s="438"/>
      <c r="AI73" s="438"/>
      <c r="AJ73" s="438"/>
      <c r="AK73" s="438"/>
      <c r="AL73" s="438"/>
      <c r="AM73" s="438"/>
      <c r="AN73" s="439"/>
    </row>
    <row r="74" spans="1:40" ht="15" customHeight="1">
      <c r="A74" s="359"/>
      <c r="B74" s="66" t="str">
        <f>VLOOKUP(B75,チーム振分!$A$2:$B$13,2,FALSE)</f>
        <v>【川西市ＲＳ】</v>
      </c>
      <c r="C74" s="66" t="str">
        <f>VLOOKUP(C75,チーム振分!$A$2:$B$13,2,FALSE)</f>
        <v>【伊丹ＲＳ】</v>
      </c>
      <c r="D74" s="66" t="str">
        <f>VLOOKUP(D75,チーム振分!$A$2:$B$13,2,FALSE)</f>
        <v>【西神戸ＲＳ】</v>
      </c>
      <c r="E74" s="210"/>
      <c r="F74" s="69"/>
      <c r="G74" s="54"/>
      <c r="H74" s="50"/>
      <c r="I74" s="50"/>
      <c r="L74" s="50"/>
      <c r="M74" s="50"/>
      <c r="P74" s="91"/>
      <c r="T74" s="50"/>
      <c r="U74" s="50"/>
      <c r="AC74" s="440">
        <v>6</v>
      </c>
      <c r="AD74" s="441"/>
      <c r="AE74" s="441"/>
      <c r="AF74" s="438"/>
      <c r="AG74" s="438"/>
      <c r="AH74" s="438"/>
      <c r="AI74" s="438"/>
      <c r="AJ74" s="438"/>
      <c r="AK74" s="438"/>
      <c r="AL74" s="438"/>
      <c r="AM74" s="438"/>
      <c r="AN74" s="439"/>
    </row>
    <row r="75" spans="1:40" ht="15" customHeight="1" thickBot="1">
      <c r="A75" s="360"/>
      <c r="B75" s="280" t="s">
        <v>256</v>
      </c>
      <c r="C75" s="278" t="s">
        <v>261</v>
      </c>
      <c r="D75" s="278" t="s">
        <v>259</v>
      </c>
      <c r="E75" s="218"/>
      <c r="F75" s="72"/>
      <c r="G75" s="49"/>
      <c r="H75" s="50"/>
      <c r="I75" s="50"/>
      <c r="P75" s="95"/>
      <c r="Q75" s="86"/>
      <c r="AC75" s="440"/>
      <c r="AD75" s="441"/>
      <c r="AE75" s="441"/>
      <c r="AF75" s="438"/>
      <c r="AG75" s="438"/>
      <c r="AH75" s="438"/>
      <c r="AI75" s="438"/>
      <c r="AJ75" s="438"/>
      <c r="AK75" s="438"/>
      <c r="AL75" s="438"/>
      <c r="AM75" s="438"/>
      <c r="AN75" s="439"/>
    </row>
    <row r="76" spans="1:40" ht="15" customHeight="1">
      <c r="A76" s="364">
        <f>+A70</f>
        <v>45914</v>
      </c>
      <c r="B76" s="64">
        <v>0.66666666666666663</v>
      </c>
      <c r="C76" s="64">
        <v>0.70833333333333337</v>
      </c>
      <c r="D76" s="273">
        <v>0.75</v>
      </c>
      <c r="E76" s="73"/>
      <c r="F76" s="73"/>
      <c r="G76" s="282"/>
      <c r="H76" s="50"/>
      <c r="I76" s="50"/>
      <c r="N76" s="430"/>
      <c r="O76" s="431"/>
      <c r="P76" s="431"/>
      <c r="Q76" s="431"/>
      <c r="R76" s="431"/>
      <c r="S76" s="432"/>
      <c r="AC76" s="440"/>
      <c r="AD76" s="441"/>
      <c r="AE76" s="441"/>
      <c r="AF76" s="438"/>
      <c r="AG76" s="438"/>
      <c r="AH76" s="438"/>
      <c r="AI76" s="438"/>
      <c r="AJ76" s="438"/>
      <c r="AK76" s="438"/>
      <c r="AL76" s="438"/>
      <c r="AM76" s="438"/>
      <c r="AN76" s="439"/>
    </row>
    <row r="77" spans="1:40" ht="15" customHeight="1">
      <c r="A77" s="359"/>
      <c r="B77" s="276" t="s">
        <v>266</v>
      </c>
      <c r="C77" s="277" t="s">
        <v>252</v>
      </c>
      <c r="D77" s="276" t="s">
        <v>253</v>
      </c>
      <c r="E77" s="75"/>
      <c r="F77" s="75"/>
      <c r="G77" s="54"/>
      <c r="H77" s="50"/>
      <c r="I77" s="50"/>
      <c r="N77" s="433"/>
      <c r="O77" s="434"/>
      <c r="P77" s="434"/>
      <c r="Q77" s="434"/>
      <c r="R77" s="434"/>
      <c r="S77" s="435"/>
      <c r="W77" s="42"/>
      <c r="AC77" s="440">
        <v>7</v>
      </c>
      <c r="AD77" s="441"/>
      <c r="AE77" s="441"/>
      <c r="AF77" s="438"/>
      <c r="AG77" s="438"/>
      <c r="AH77" s="438"/>
      <c r="AI77" s="438"/>
      <c r="AJ77" s="438"/>
      <c r="AK77" s="438"/>
      <c r="AL77" s="438"/>
      <c r="AM77" s="438"/>
      <c r="AN77" s="439"/>
    </row>
    <row r="78" spans="1:40" ht="15" customHeight="1">
      <c r="A78" s="359"/>
      <c r="B78" s="66" t="str">
        <f>VLOOKUP(B77,チーム振分!$A$2:$B$13,2,FALSE)</f>
        <v>【西宮ＪＲＣ】</v>
      </c>
      <c r="C78" s="66" t="str">
        <f>VLOOKUP(C77,チーム振分!$A$2:$B$13,2,FALSE)</f>
        <v>【姫路ＲＳ】</v>
      </c>
      <c r="D78" s="66" t="str">
        <f>VLOOKUP(D77,チーム振分!$A$2:$B$13,2,FALSE)</f>
        <v>【兵庫県ＲＳ】</v>
      </c>
      <c r="E78" s="69"/>
      <c r="F78" s="67"/>
      <c r="G78" s="50"/>
      <c r="H78" s="50"/>
      <c r="I78" s="50"/>
      <c r="W78" s="50"/>
      <c r="Y78" s="37"/>
      <c r="Z78" s="37"/>
      <c r="AC78" s="440"/>
      <c r="AD78" s="441"/>
      <c r="AE78" s="441"/>
      <c r="AF78" s="438"/>
      <c r="AG78" s="438"/>
      <c r="AH78" s="438"/>
      <c r="AI78" s="438"/>
      <c r="AJ78" s="438"/>
      <c r="AK78" s="438"/>
      <c r="AL78" s="438"/>
      <c r="AM78" s="438"/>
      <c r="AN78" s="439"/>
    </row>
    <row r="79" spans="1:40" ht="15" customHeight="1">
      <c r="A79" s="359" t="str">
        <f>+リスト!O6</f>
        <v>kobelcoｽﾎﾟｰﾂﾊﾟｰｸ人工芝G</v>
      </c>
      <c r="B79" s="66" t="s">
        <v>236</v>
      </c>
      <c r="C79" s="66" t="s">
        <v>236</v>
      </c>
      <c r="D79" s="67" t="s">
        <v>236</v>
      </c>
      <c r="E79" s="66"/>
      <c r="F79" s="66"/>
      <c r="G79" s="54"/>
      <c r="H79" s="50"/>
      <c r="I79" s="50"/>
      <c r="W79" s="50"/>
      <c r="Y79" s="87"/>
      <c r="Z79" s="87"/>
      <c r="AC79" s="440"/>
      <c r="AD79" s="441"/>
      <c r="AE79" s="441"/>
      <c r="AF79" s="438"/>
      <c r="AG79" s="438"/>
      <c r="AH79" s="438"/>
      <c r="AI79" s="438"/>
      <c r="AJ79" s="438"/>
      <c r="AK79" s="438"/>
      <c r="AL79" s="438"/>
      <c r="AM79" s="438"/>
      <c r="AN79" s="439"/>
    </row>
    <row r="80" spans="1:40" ht="15" customHeight="1">
      <c r="A80" s="359"/>
      <c r="B80" s="66" t="str">
        <f>VLOOKUP(B81,チーム振分!$A$2:$B$13,2,FALSE)</f>
        <v>【尼崎ＲＳ】</v>
      </c>
      <c r="C80" s="66" t="str">
        <f>VLOOKUP(C81,チーム振分!$A$2:$B$13,2,FALSE)</f>
        <v>【神戸ＲＣＵ】</v>
      </c>
      <c r="D80" s="66" t="str">
        <f>VLOOKUP(D81,チーム振分!$A$2:$B$13,2,FALSE)</f>
        <v>【三田ＲＣＪ】</v>
      </c>
      <c r="E80" s="70"/>
      <c r="F80" s="70"/>
      <c r="G80" s="50"/>
      <c r="H80" s="50"/>
      <c r="I80" s="50"/>
      <c r="W80" s="50"/>
      <c r="AC80" s="440">
        <v>8</v>
      </c>
      <c r="AD80" s="441"/>
      <c r="AE80" s="441"/>
      <c r="AF80" s="438"/>
      <c r="AG80" s="438"/>
      <c r="AH80" s="438"/>
      <c r="AI80" s="438"/>
      <c r="AJ80" s="438"/>
      <c r="AK80" s="438"/>
      <c r="AL80" s="438"/>
      <c r="AM80" s="438"/>
      <c r="AN80" s="439"/>
    </row>
    <row r="81" spans="1:40" ht="15" customHeight="1" thickBot="1">
      <c r="A81" s="360"/>
      <c r="B81" s="278" t="s">
        <v>257</v>
      </c>
      <c r="C81" s="278" t="s">
        <v>303</v>
      </c>
      <c r="D81" s="278" t="s">
        <v>254</v>
      </c>
      <c r="E81" s="71"/>
      <c r="F81" s="71"/>
      <c r="G81" s="54"/>
      <c r="H81" s="50"/>
      <c r="I81" s="50"/>
      <c r="W81" s="42"/>
      <c r="AC81" s="440"/>
      <c r="AD81" s="441"/>
      <c r="AE81" s="441"/>
      <c r="AF81" s="438"/>
      <c r="AG81" s="438"/>
      <c r="AH81" s="438"/>
      <c r="AI81" s="438"/>
      <c r="AJ81" s="438"/>
      <c r="AK81" s="438"/>
      <c r="AL81" s="438"/>
      <c r="AM81" s="438"/>
      <c r="AN81" s="439"/>
    </row>
    <row r="82" spans="1:40" ht="15" customHeight="1" thickBot="1">
      <c r="A82" s="54"/>
      <c r="B82" s="54"/>
      <c r="C82" s="54"/>
      <c r="D82" s="54"/>
      <c r="E82" s="54"/>
      <c r="F82" s="54"/>
      <c r="G82" s="54"/>
      <c r="H82" s="50"/>
      <c r="I82" s="50"/>
      <c r="M82" s="424" t="s">
        <v>265</v>
      </c>
      <c r="N82" s="425"/>
      <c r="O82" s="425"/>
      <c r="P82" s="425"/>
      <c r="Q82" s="425"/>
      <c r="R82" s="425"/>
      <c r="S82" s="425"/>
      <c r="T82" s="426"/>
      <c r="AC82" s="440"/>
      <c r="AD82" s="441"/>
      <c r="AE82" s="441"/>
      <c r="AF82" s="438"/>
      <c r="AG82" s="438"/>
      <c r="AH82" s="438"/>
      <c r="AI82" s="438"/>
      <c r="AJ82" s="438"/>
      <c r="AK82" s="438"/>
      <c r="AL82" s="438"/>
      <c r="AM82" s="438"/>
      <c r="AN82" s="439"/>
    </row>
    <row r="83" spans="1:40" ht="15" customHeight="1">
      <c r="A83" s="364">
        <f>+A70+7</f>
        <v>45921</v>
      </c>
      <c r="B83" s="82">
        <f>+日程!$E23</f>
        <v>0.41666666666666669</v>
      </c>
      <c r="C83" s="82">
        <f>+日程!$E24</f>
        <v>0.45833333333333337</v>
      </c>
      <c r="D83" s="82">
        <f>+日程!$E25</f>
        <v>0.64583333333333337</v>
      </c>
      <c r="E83" s="82"/>
      <c r="F83" s="82"/>
      <c r="G83" s="281"/>
      <c r="H83" s="50"/>
      <c r="I83" s="50"/>
      <c r="M83" s="427"/>
      <c r="N83" s="428"/>
      <c r="O83" s="428"/>
      <c r="P83" s="428"/>
      <c r="Q83" s="428"/>
      <c r="R83" s="428"/>
      <c r="S83" s="428"/>
      <c r="T83" s="429"/>
      <c r="AC83" s="440">
        <v>9</v>
      </c>
      <c r="AD83" s="441"/>
      <c r="AE83" s="441"/>
      <c r="AF83" s="438"/>
      <c r="AG83" s="438"/>
      <c r="AH83" s="438"/>
      <c r="AI83" s="438"/>
      <c r="AJ83" s="438"/>
      <c r="AK83" s="438"/>
      <c r="AL83" s="438"/>
      <c r="AM83" s="438"/>
      <c r="AN83" s="439"/>
    </row>
    <row r="84" spans="1:40" ht="15" customHeight="1">
      <c r="A84" s="359"/>
      <c r="B84" s="276" t="s">
        <v>252</v>
      </c>
      <c r="C84" s="276" t="s">
        <v>266</v>
      </c>
      <c r="D84" s="75" t="s">
        <v>260</v>
      </c>
      <c r="E84" s="74"/>
      <c r="F84" s="74"/>
      <c r="G84" s="49"/>
      <c r="H84" s="50"/>
      <c r="I84" s="50"/>
      <c r="AC84" s="440"/>
      <c r="AD84" s="441"/>
      <c r="AE84" s="441"/>
      <c r="AF84" s="438"/>
      <c r="AG84" s="438"/>
      <c r="AH84" s="438"/>
      <c r="AI84" s="438"/>
      <c r="AJ84" s="438"/>
      <c r="AK84" s="438"/>
      <c r="AL84" s="438"/>
      <c r="AM84" s="438"/>
      <c r="AN84" s="439"/>
    </row>
    <row r="85" spans="1:40" ht="15" customHeight="1">
      <c r="A85" s="359"/>
      <c r="B85" s="66" t="str">
        <f>VLOOKUP(B84,チーム振分!$A$2:$B$13,2,FALSE)</f>
        <v>【姫路ＲＳ】</v>
      </c>
      <c r="C85" s="66" t="str">
        <f>VLOOKUP(C84,チーム振分!$A$2:$B$13,2,FALSE)</f>
        <v>【西宮ＪＲＣ】</v>
      </c>
      <c r="D85" s="66" t="str">
        <f>VLOOKUP(D84,チーム振分!$A$2:$B$13,2,FALSE)</f>
        <v>【宝塚ＲＳ】</v>
      </c>
      <c r="E85" s="44"/>
      <c r="F85" s="69"/>
      <c r="G85" s="50"/>
      <c r="H85" s="50"/>
      <c r="I85" s="50"/>
      <c r="AC85" s="440"/>
      <c r="AD85" s="441"/>
      <c r="AE85" s="441"/>
      <c r="AF85" s="438"/>
      <c r="AG85" s="438"/>
      <c r="AH85" s="438"/>
      <c r="AI85" s="438"/>
      <c r="AJ85" s="438"/>
      <c r="AK85" s="438"/>
      <c r="AL85" s="438"/>
      <c r="AM85" s="438"/>
      <c r="AN85" s="439"/>
    </row>
    <row r="86" spans="1:40" ht="15" customHeight="1">
      <c r="A86" s="359" t="str">
        <f>+リスト!O7</f>
        <v>宝塚花屋敷G</v>
      </c>
      <c r="B86" s="66" t="s">
        <v>236</v>
      </c>
      <c r="C86" s="66" t="s">
        <v>236</v>
      </c>
      <c r="D86" s="67" t="s">
        <v>236</v>
      </c>
      <c r="E86" s="68"/>
      <c r="F86" s="68"/>
      <c r="G86" s="49"/>
      <c r="H86" s="50"/>
      <c r="I86" s="50"/>
      <c r="N86" s="430"/>
      <c r="O86" s="431"/>
      <c r="P86" s="431"/>
      <c r="Q86" s="431"/>
      <c r="R86" s="431"/>
      <c r="S86" s="432"/>
      <c r="AC86" s="440">
        <v>10</v>
      </c>
      <c r="AD86" s="441"/>
      <c r="AE86" s="441"/>
      <c r="AF86" s="438"/>
      <c r="AG86" s="438"/>
      <c r="AH86" s="438"/>
      <c r="AI86" s="438"/>
      <c r="AJ86" s="438"/>
      <c r="AK86" s="438"/>
      <c r="AL86" s="438"/>
      <c r="AM86" s="438"/>
      <c r="AN86" s="439"/>
    </row>
    <row r="87" spans="1:40" ht="15" customHeight="1">
      <c r="A87" s="359"/>
      <c r="B87" s="66" t="str">
        <f>VLOOKUP(B88,チーム振分!$A$2:$B$13,2,FALSE)</f>
        <v>【尼崎ＲＳ】</v>
      </c>
      <c r="C87" s="66" t="str">
        <f>VLOOKUP(C88,チーム振分!$A$2:$B$13,2,FALSE)</f>
        <v>【神戸ＲＣＵ】</v>
      </c>
      <c r="D87" s="66" t="str">
        <f>VLOOKUP(D88,チーム振分!$A$2:$B$13,2,FALSE)</f>
        <v>【川西市ＲＳ】</v>
      </c>
      <c r="E87" s="49"/>
      <c r="F87" s="69"/>
      <c r="G87" s="50"/>
      <c r="H87" s="50"/>
      <c r="I87" s="50"/>
      <c r="N87" s="433"/>
      <c r="O87" s="434"/>
      <c r="P87" s="434"/>
      <c r="Q87" s="434"/>
      <c r="R87" s="434"/>
      <c r="S87" s="435"/>
      <c r="AC87" s="440"/>
      <c r="AD87" s="441"/>
      <c r="AE87" s="441"/>
      <c r="AF87" s="438"/>
      <c r="AG87" s="438"/>
      <c r="AH87" s="438"/>
      <c r="AI87" s="438"/>
      <c r="AJ87" s="438"/>
      <c r="AK87" s="438"/>
      <c r="AL87" s="438"/>
      <c r="AM87" s="438"/>
      <c r="AN87" s="439"/>
    </row>
    <row r="88" spans="1:40" ht="15" customHeight="1" thickBot="1">
      <c r="A88" s="360"/>
      <c r="B88" s="278" t="s">
        <v>257</v>
      </c>
      <c r="C88" s="278" t="s">
        <v>303</v>
      </c>
      <c r="D88" s="71" t="s">
        <v>256</v>
      </c>
      <c r="E88" s="72"/>
      <c r="F88" s="72"/>
      <c r="G88" s="49"/>
      <c r="H88" s="50"/>
      <c r="I88" s="50"/>
      <c r="P88" s="91"/>
      <c r="Q88" s="78"/>
      <c r="AC88" s="440"/>
      <c r="AD88" s="441"/>
      <c r="AE88" s="441"/>
      <c r="AF88" s="438"/>
      <c r="AG88" s="438"/>
      <c r="AH88" s="438"/>
      <c r="AI88" s="438"/>
      <c r="AJ88" s="438"/>
      <c r="AK88" s="438"/>
      <c r="AL88" s="438"/>
      <c r="AM88" s="438"/>
      <c r="AN88" s="439"/>
    </row>
    <row r="89" spans="1:40" ht="15" customHeight="1">
      <c r="A89" s="364">
        <f>+A83</f>
        <v>45921</v>
      </c>
      <c r="B89" s="64">
        <v>0.66666666666666663</v>
      </c>
      <c r="C89" s="64">
        <v>0.70833333333333337</v>
      </c>
      <c r="D89" s="273">
        <v>0.75</v>
      </c>
      <c r="E89" s="73"/>
      <c r="F89" s="73"/>
      <c r="G89" s="282"/>
      <c r="H89" s="50"/>
      <c r="I89" s="50"/>
      <c r="L89" s="50"/>
      <c r="M89" s="50"/>
      <c r="P89" s="89"/>
      <c r="T89" s="50"/>
      <c r="U89" s="50"/>
      <c r="AC89" s="440">
        <v>11</v>
      </c>
      <c r="AD89" s="441"/>
      <c r="AE89" s="441"/>
      <c r="AF89" s="438"/>
      <c r="AG89" s="438"/>
      <c r="AH89" s="438"/>
      <c r="AI89" s="438"/>
      <c r="AJ89" s="438"/>
      <c r="AK89" s="438"/>
      <c r="AL89" s="438"/>
      <c r="AM89" s="438"/>
      <c r="AN89" s="439"/>
    </row>
    <row r="90" spans="1:40" ht="15" customHeight="1">
      <c r="A90" s="359"/>
      <c r="B90" s="276" t="s">
        <v>255</v>
      </c>
      <c r="C90" s="304" t="s">
        <v>258</v>
      </c>
      <c r="D90" s="276" t="s">
        <v>253</v>
      </c>
      <c r="E90" s="75"/>
      <c r="F90" s="75"/>
      <c r="G90" s="54"/>
      <c r="H90" s="50"/>
      <c r="I90" s="50"/>
      <c r="L90" s="88"/>
      <c r="M90" s="80"/>
      <c r="N90" s="80"/>
      <c r="O90" s="80"/>
      <c r="P90" s="80"/>
      <c r="Q90" s="80"/>
      <c r="R90" s="80"/>
      <c r="S90" s="80"/>
      <c r="T90" s="92"/>
      <c r="AC90" s="440"/>
      <c r="AD90" s="441"/>
      <c r="AE90" s="441"/>
      <c r="AF90" s="438"/>
      <c r="AG90" s="438"/>
      <c r="AH90" s="438"/>
      <c r="AI90" s="438"/>
      <c r="AJ90" s="438"/>
      <c r="AK90" s="438"/>
      <c r="AL90" s="438"/>
      <c r="AM90" s="438"/>
      <c r="AN90" s="439"/>
    </row>
    <row r="91" spans="1:40" ht="15" customHeight="1">
      <c r="A91" s="359"/>
      <c r="B91" s="305" t="str">
        <f>VLOOKUP(B90,チーム振分!$A$2:$B$13,2,FALSE)</f>
        <v>【明石加古川ＲＣ】</v>
      </c>
      <c r="C91" s="66" t="str">
        <f>VLOOKUP(C90,チーム振分!$A$2:$B$13,2,FALSE)</f>
        <v>【ＲＳ合同】</v>
      </c>
      <c r="D91" s="66" t="str">
        <f>VLOOKUP(D90,チーム振分!$A$2:$B$13,2,FALSE)</f>
        <v>【兵庫県ＲＳ】</v>
      </c>
      <c r="E91" s="70"/>
      <c r="F91" s="70"/>
      <c r="G91" s="44"/>
      <c r="H91" s="50"/>
      <c r="I91" s="50"/>
      <c r="J91" s="50"/>
      <c r="K91" s="50"/>
      <c r="L91" s="89"/>
      <c r="N91" s="50"/>
      <c r="O91" s="50"/>
      <c r="R91" s="50"/>
      <c r="S91" s="50"/>
      <c r="T91" s="88"/>
      <c r="V91" s="50"/>
      <c r="W91" s="50"/>
      <c r="AC91" s="440"/>
      <c r="AD91" s="441"/>
      <c r="AE91" s="441"/>
      <c r="AF91" s="438"/>
      <c r="AG91" s="438"/>
      <c r="AH91" s="438"/>
      <c r="AI91" s="438"/>
      <c r="AJ91" s="438"/>
      <c r="AK91" s="438"/>
      <c r="AL91" s="438"/>
      <c r="AM91" s="438"/>
      <c r="AN91" s="439"/>
    </row>
    <row r="92" spans="1:40" ht="15" customHeight="1">
      <c r="A92" s="359" t="str">
        <f>+リスト!O8</f>
        <v>kobelcoｽﾎﾟｰﾂﾊﾟｰｸ人工芝G</v>
      </c>
      <c r="B92" s="66" t="s">
        <v>236</v>
      </c>
      <c r="C92" s="66" t="s">
        <v>236</v>
      </c>
      <c r="D92" s="67" t="s">
        <v>236</v>
      </c>
      <c r="E92" s="66"/>
      <c r="F92" s="66"/>
      <c r="G92" s="54"/>
      <c r="H92" s="50"/>
      <c r="I92" s="50"/>
      <c r="J92" s="88"/>
      <c r="K92" s="80"/>
      <c r="L92" s="80"/>
      <c r="M92" s="80"/>
      <c r="N92" s="92"/>
      <c r="R92" s="88"/>
      <c r="S92" s="80"/>
      <c r="T92" s="80"/>
      <c r="U92" s="80"/>
      <c r="V92" s="92"/>
      <c r="AC92" s="440">
        <v>12</v>
      </c>
      <c r="AD92" s="441"/>
      <c r="AE92" s="441"/>
      <c r="AF92" s="438"/>
      <c r="AG92" s="438"/>
      <c r="AH92" s="438"/>
      <c r="AI92" s="438"/>
      <c r="AJ92" s="438"/>
      <c r="AK92" s="438"/>
      <c r="AL92" s="438"/>
      <c r="AM92" s="438"/>
      <c r="AN92" s="439"/>
    </row>
    <row r="93" spans="1:40" ht="15" customHeight="1">
      <c r="A93" s="359"/>
      <c r="B93" s="66" t="str">
        <f>VLOOKUP(B94,チーム振分!$A$2:$B$13,2,FALSE)</f>
        <v>【伊丹ＲＳ】</v>
      </c>
      <c r="C93" s="66" t="str">
        <f>VLOOKUP(C94,チーム振分!$A$2:$B$13,2,FALSE)</f>
        <v>【三田ＲＣＪ】</v>
      </c>
      <c r="D93" s="66" t="str">
        <f>VLOOKUP(D94,チーム振分!$A$2:$B$13,2,FALSE)</f>
        <v>【西神戸ＲＳ】</v>
      </c>
      <c r="E93" s="70"/>
      <c r="F93" s="70"/>
      <c r="G93" s="50"/>
      <c r="H93" s="50"/>
      <c r="I93" s="50"/>
      <c r="J93" s="93"/>
      <c r="K93" s="50"/>
      <c r="N93" s="88"/>
      <c r="R93" s="88"/>
      <c r="V93" s="88"/>
      <c r="AC93" s="440"/>
      <c r="AD93" s="441"/>
      <c r="AE93" s="441"/>
      <c r="AF93" s="438"/>
      <c r="AG93" s="438"/>
      <c r="AH93" s="438"/>
      <c r="AI93" s="438"/>
      <c r="AJ93" s="438"/>
      <c r="AK93" s="438"/>
      <c r="AL93" s="438"/>
      <c r="AM93" s="438"/>
      <c r="AN93" s="439"/>
    </row>
    <row r="94" spans="1:40" ht="15" customHeight="1" thickBot="1">
      <c r="A94" s="360"/>
      <c r="B94" s="278" t="s">
        <v>261</v>
      </c>
      <c r="C94" s="71" t="s">
        <v>254</v>
      </c>
      <c r="D94" s="278" t="s">
        <v>259</v>
      </c>
      <c r="E94" s="71"/>
      <c r="F94" s="71"/>
      <c r="G94" s="54"/>
      <c r="H94" s="50"/>
      <c r="I94" s="50"/>
      <c r="J94" s="381" t="s">
        <v>267</v>
      </c>
      <c r="K94" s="381"/>
      <c r="N94" s="459" t="s">
        <v>306</v>
      </c>
      <c r="O94" s="459"/>
      <c r="R94" s="381" t="s">
        <v>268</v>
      </c>
      <c r="S94" s="381"/>
      <c r="V94" s="381" t="s">
        <v>269</v>
      </c>
      <c r="W94" s="381"/>
      <c r="AC94" s="440"/>
      <c r="AD94" s="441"/>
      <c r="AE94" s="441"/>
      <c r="AF94" s="438"/>
      <c r="AG94" s="438"/>
      <c r="AH94" s="438"/>
      <c r="AI94" s="438"/>
      <c r="AJ94" s="438"/>
      <c r="AK94" s="438"/>
      <c r="AL94" s="438"/>
      <c r="AM94" s="438"/>
      <c r="AN94" s="439"/>
    </row>
    <row r="95" spans="1:40" ht="15" customHeight="1">
      <c r="A95" s="54"/>
      <c r="B95" s="54"/>
      <c r="C95" s="49"/>
      <c r="D95" s="54"/>
      <c r="E95" s="54"/>
      <c r="F95" s="54"/>
      <c r="G95" s="54"/>
      <c r="H95" s="50"/>
      <c r="I95" s="50"/>
      <c r="J95" s="381"/>
      <c r="K95" s="381"/>
      <c r="L95" s="93"/>
      <c r="N95" s="381"/>
      <c r="O95" s="381"/>
      <c r="R95" s="381"/>
      <c r="S95" s="381"/>
      <c r="T95" s="88"/>
      <c r="V95" s="381"/>
      <c r="W95" s="381"/>
      <c r="AC95" s="440">
        <v>13</v>
      </c>
      <c r="AD95" s="441"/>
      <c r="AE95" s="441"/>
      <c r="AF95" s="438"/>
      <c r="AG95" s="438"/>
      <c r="AH95" s="438"/>
      <c r="AI95" s="438"/>
      <c r="AJ95" s="438"/>
      <c r="AK95" s="438"/>
      <c r="AL95" s="438"/>
      <c r="AM95" s="438"/>
      <c r="AN95" s="439"/>
    </row>
    <row r="96" spans="1:40" ht="15" customHeight="1">
      <c r="H96" s="50"/>
      <c r="I96" s="50"/>
      <c r="J96" s="50"/>
      <c r="K96" s="50"/>
      <c r="L96" s="88"/>
      <c r="M96" s="94"/>
      <c r="N96" s="236"/>
      <c r="O96" s="236"/>
      <c r="P96" s="94"/>
      <c r="R96" s="50"/>
      <c r="S96" s="50"/>
      <c r="T96" s="89"/>
      <c r="V96" s="50"/>
      <c r="W96" s="50"/>
      <c r="AC96" s="440"/>
      <c r="AD96" s="441"/>
      <c r="AE96" s="441"/>
      <c r="AF96" s="438"/>
      <c r="AG96" s="438"/>
      <c r="AH96" s="438"/>
      <c r="AI96" s="438"/>
      <c r="AJ96" s="438"/>
      <c r="AK96" s="438"/>
      <c r="AL96" s="438"/>
      <c r="AM96" s="438"/>
      <c r="AN96" s="439"/>
    </row>
    <row r="97" spans="8:40" ht="15" customHeight="1">
      <c r="H97" s="50"/>
      <c r="I97" s="50"/>
      <c r="L97" s="50"/>
      <c r="M97" s="50"/>
      <c r="P97" s="92"/>
      <c r="Q97" s="80"/>
      <c r="R97" s="80"/>
      <c r="S97" s="80"/>
      <c r="T97" s="235"/>
      <c r="U97" s="50"/>
      <c r="AC97" s="440"/>
      <c r="AD97" s="441"/>
      <c r="AE97" s="441"/>
      <c r="AF97" s="438"/>
      <c r="AG97" s="438"/>
      <c r="AH97" s="438"/>
      <c r="AI97" s="438"/>
      <c r="AJ97" s="438"/>
      <c r="AK97" s="438"/>
      <c r="AL97" s="438"/>
      <c r="AM97" s="438"/>
      <c r="AN97" s="439"/>
    </row>
    <row r="98" spans="8:40" ht="15" customHeight="1">
      <c r="H98" s="50"/>
      <c r="I98" s="50"/>
      <c r="P98" s="95"/>
      <c r="AC98" s="440"/>
      <c r="AD98" s="441"/>
      <c r="AE98" s="441"/>
      <c r="AF98" s="438"/>
      <c r="AG98" s="438"/>
      <c r="AH98" s="438"/>
      <c r="AI98" s="438"/>
      <c r="AJ98" s="438"/>
      <c r="AK98" s="438"/>
      <c r="AL98" s="438"/>
      <c r="AM98" s="438"/>
      <c r="AN98" s="439"/>
    </row>
    <row r="99" spans="8:40" ht="15" customHeight="1">
      <c r="H99" s="50"/>
      <c r="I99" s="50"/>
      <c r="N99" s="430"/>
      <c r="O99" s="431"/>
      <c r="P99" s="431"/>
      <c r="Q99" s="431"/>
      <c r="R99" s="431"/>
      <c r="S99" s="432"/>
      <c r="AC99" s="440"/>
      <c r="AD99" s="441"/>
      <c r="AE99" s="441"/>
      <c r="AF99" s="438"/>
      <c r="AG99" s="438"/>
      <c r="AH99" s="438"/>
      <c r="AI99" s="438"/>
      <c r="AJ99" s="438"/>
      <c r="AK99" s="438"/>
      <c r="AL99" s="438"/>
      <c r="AM99" s="438"/>
      <c r="AN99" s="439"/>
    </row>
    <row r="100" spans="8:40" ht="15" customHeight="1">
      <c r="H100" s="50"/>
      <c r="I100" s="50"/>
      <c r="N100" s="433"/>
      <c r="O100" s="434"/>
      <c r="P100" s="434"/>
      <c r="Q100" s="434"/>
      <c r="R100" s="434"/>
      <c r="S100" s="435"/>
      <c r="AC100" s="440"/>
      <c r="AD100" s="441"/>
      <c r="AE100" s="441"/>
      <c r="AF100" s="438"/>
      <c r="AG100" s="438"/>
      <c r="AH100" s="438"/>
      <c r="AI100" s="438"/>
      <c r="AJ100" s="438"/>
      <c r="AK100" s="438"/>
      <c r="AL100" s="438"/>
      <c r="AM100" s="438"/>
      <c r="AN100" s="439"/>
    </row>
    <row r="101" spans="8:40" ht="15" customHeight="1">
      <c r="H101" s="50"/>
      <c r="I101" s="50"/>
      <c r="AC101" s="440"/>
      <c r="AD101" s="441"/>
      <c r="AE101" s="441"/>
      <c r="AF101" s="438"/>
      <c r="AG101" s="438"/>
      <c r="AH101" s="438"/>
      <c r="AI101" s="438"/>
      <c r="AJ101" s="438"/>
      <c r="AK101" s="438"/>
      <c r="AL101" s="438"/>
      <c r="AM101" s="438"/>
      <c r="AN101" s="439"/>
    </row>
    <row r="102" spans="8:40" ht="15" customHeight="1">
      <c r="AC102" s="440"/>
      <c r="AD102" s="441"/>
      <c r="AE102" s="441"/>
      <c r="AF102" s="438"/>
      <c r="AG102" s="438"/>
      <c r="AH102" s="438"/>
      <c r="AI102" s="438"/>
      <c r="AJ102" s="438"/>
      <c r="AK102" s="438"/>
      <c r="AL102" s="438"/>
      <c r="AM102" s="438"/>
      <c r="AN102" s="439"/>
    </row>
    <row r="103" spans="8:40" ht="15" customHeight="1" thickBot="1">
      <c r="AC103" s="442"/>
      <c r="AD103" s="443"/>
      <c r="AE103" s="443"/>
      <c r="AF103" s="444"/>
      <c r="AG103" s="444"/>
      <c r="AH103" s="444"/>
      <c r="AI103" s="444"/>
      <c r="AJ103" s="444"/>
      <c r="AK103" s="444"/>
      <c r="AL103" s="444"/>
      <c r="AM103" s="444"/>
      <c r="AN103" s="445"/>
    </row>
    <row r="107" spans="8:40" ht="15" customHeight="1">
      <c r="N107" s="90"/>
      <c r="O107" s="90"/>
      <c r="P107" s="90"/>
      <c r="Q107" s="90"/>
      <c r="R107" s="90"/>
    </row>
    <row r="109" spans="8:40" ht="15" customHeight="1">
      <c r="O109" s="50"/>
      <c r="P109" s="50"/>
      <c r="Q109" s="50"/>
      <c r="R109" s="50"/>
    </row>
    <row r="115" spans="11:23" ht="15" customHeight="1">
      <c r="O115" s="50"/>
      <c r="P115" s="50"/>
      <c r="Q115" s="50"/>
      <c r="R115" s="50"/>
      <c r="S115" s="50"/>
    </row>
    <row r="120" spans="11:23" ht="15" customHeight="1">
      <c r="K120" s="50"/>
      <c r="L120" s="50"/>
      <c r="O120" s="50"/>
      <c r="P120" s="50"/>
      <c r="R120" s="50"/>
      <c r="S120" s="50"/>
      <c r="V120" s="50"/>
      <c r="W120" s="50"/>
    </row>
    <row r="124" spans="11:23" ht="15" customHeight="1">
      <c r="O124" s="50"/>
      <c r="P124" s="50"/>
      <c r="Q124" s="50"/>
      <c r="R124" s="50"/>
      <c r="S124" s="50"/>
    </row>
    <row r="126" spans="11:23" ht="15" customHeight="1">
      <c r="K126" s="50"/>
      <c r="L126" s="50"/>
      <c r="O126" s="50"/>
      <c r="P126" s="50"/>
      <c r="R126" s="50"/>
      <c r="S126" s="50"/>
      <c r="V126" s="50"/>
      <c r="W126" s="50"/>
    </row>
    <row r="127" spans="11:23" ht="15" customHeight="1">
      <c r="K127" s="50"/>
      <c r="L127" s="50"/>
      <c r="M127" s="50"/>
    </row>
    <row r="130" spans="15:19" ht="15" customHeight="1">
      <c r="O130" s="50"/>
      <c r="P130" s="50"/>
      <c r="Q130" s="50"/>
      <c r="R130" s="50"/>
      <c r="S130" s="50"/>
    </row>
    <row r="131" spans="15:19" ht="15" customHeight="1">
      <c r="O131" s="50"/>
      <c r="P131" s="50"/>
      <c r="Q131" s="50"/>
      <c r="R131" s="50"/>
      <c r="S131" s="50"/>
    </row>
  </sheetData>
  <mergeCells count="264">
    <mergeCell ref="AC5:AM6"/>
    <mergeCell ref="AD8:AK8"/>
    <mergeCell ref="J95:K95"/>
    <mergeCell ref="N94:O94"/>
    <mergeCell ref="N95:O95"/>
    <mergeCell ref="R94:S94"/>
    <mergeCell ref="R95:S95"/>
    <mergeCell ref="V94:W94"/>
    <mergeCell ref="V95:W95"/>
    <mergeCell ref="T21:V21"/>
    <mergeCell ref="W21:Y21"/>
    <mergeCell ref="J94:K94"/>
    <mergeCell ref="J71:K71"/>
    <mergeCell ref="J72:K72"/>
    <mergeCell ref="R72:S72"/>
    <mergeCell ref="W31:Y31"/>
    <mergeCell ref="K32:M32"/>
    <mergeCell ref="N32:P32"/>
    <mergeCell ref="Q32:S32"/>
    <mergeCell ref="T32:V32"/>
    <mergeCell ref="W32:Y32"/>
    <mergeCell ref="I28:J34"/>
    <mergeCell ref="K28:M28"/>
    <mergeCell ref="N28:P28"/>
    <mergeCell ref="N99:S100"/>
    <mergeCell ref="AE23:AJ24"/>
    <mergeCell ref="AC30:AM31"/>
    <mergeCell ref="AL43:AM43"/>
    <mergeCell ref="AF42:AG42"/>
    <mergeCell ref="AL42:AM42"/>
    <mergeCell ref="V72:W72"/>
    <mergeCell ref="V71:W71"/>
    <mergeCell ref="AC59:AE61"/>
    <mergeCell ref="AF59:AN61"/>
    <mergeCell ref="AC62:AE64"/>
    <mergeCell ref="AF62:AN64"/>
    <mergeCell ref="AC65:AE67"/>
    <mergeCell ref="AF65:AN67"/>
    <mergeCell ref="N71:O71"/>
    <mergeCell ref="N72:O72"/>
    <mergeCell ref="R71:S71"/>
    <mergeCell ref="AF34:AK35"/>
    <mergeCell ref="AF43:AG43"/>
    <mergeCell ref="AC98:AE100"/>
    <mergeCell ref="AF98:AN100"/>
    <mergeCell ref="AB42:AC42"/>
    <mergeCell ref="AB43:AC43"/>
    <mergeCell ref="AN39:AO39"/>
    <mergeCell ref="AC101:AE103"/>
    <mergeCell ref="AF101:AN103"/>
    <mergeCell ref="AN44:AO44"/>
    <mergeCell ref="AC92:AE94"/>
    <mergeCell ref="AF92:AN94"/>
    <mergeCell ref="AC95:AE97"/>
    <mergeCell ref="AF95:AN97"/>
    <mergeCell ref="AC68:AE70"/>
    <mergeCell ref="AF68:AN70"/>
    <mergeCell ref="AC71:AE73"/>
    <mergeCell ref="AF71:AN73"/>
    <mergeCell ref="AC55:AN58"/>
    <mergeCell ref="A83:A85"/>
    <mergeCell ref="AF83:AN85"/>
    <mergeCell ref="AC86:AE88"/>
    <mergeCell ref="AF86:AN88"/>
    <mergeCell ref="AC89:AE91"/>
    <mergeCell ref="AF89:AN91"/>
    <mergeCell ref="M82:T83"/>
    <mergeCell ref="N86:S87"/>
    <mergeCell ref="AC74:AE76"/>
    <mergeCell ref="AF74:AN76"/>
    <mergeCell ref="AC77:AE79"/>
    <mergeCell ref="AF77:AN79"/>
    <mergeCell ref="AC80:AE82"/>
    <mergeCell ref="AF80:AN82"/>
    <mergeCell ref="AC83:AE85"/>
    <mergeCell ref="N76:S77"/>
    <mergeCell ref="A86:A88"/>
    <mergeCell ref="A89:A91"/>
    <mergeCell ref="A60:A62"/>
    <mergeCell ref="M59:T60"/>
    <mergeCell ref="N63:S64"/>
    <mergeCell ref="B36:F37"/>
    <mergeCell ref="B38:B39"/>
    <mergeCell ref="C38:C39"/>
    <mergeCell ref="D38:D39"/>
    <mergeCell ref="E38:E39"/>
    <mergeCell ref="F38:F39"/>
    <mergeCell ref="A54:G55"/>
    <mergeCell ref="B40:B41"/>
    <mergeCell ref="C40:C41"/>
    <mergeCell ref="D40:D41"/>
    <mergeCell ref="E40:E41"/>
    <mergeCell ref="F40:F41"/>
    <mergeCell ref="H54:AA56"/>
    <mergeCell ref="A57:A59"/>
    <mergeCell ref="W34:Y34"/>
    <mergeCell ref="N29:P29"/>
    <mergeCell ref="Q29:S29"/>
    <mergeCell ref="T29:V29"/>
    <mergeCell ref="K30:M30"/>
    <mergeCell ref="N30:P30"/>
    <mergeCell ref="Q30:S30"/>
    <mergeCell ref="T30:V30"/>
    <mergeCell ref="Q28:S28"/>
    <mergeCell ref="T28:V28"/>
    <mergeCell ref="W28:Y28"/>
    <mergeCell ref="W29:Y29"/>
    <mergeCell ref="W30:Y30"/>
    <mergeCell ref="K33:M33"/>
    <mergeCell ref="N33:P33"/>
    <mergeCell ref="Q33:S33"/>
    <mergeCell ref="T33:V33"/>
    <mergeCell ref="W33:Y33"/>
    <mergeCell ref="N31:P31"/>
    <mergeCell ref="Q31:S31"/>
    <mergeCell ref="T31:V31"/>
    <mergeCell ref="E29:E30"/>
    <mergeCell ref="F29:F30"/>
    <mergeCell ref="K29:M29"/>
    <mergeCell ref="K34:M34"/>
    <mergeCell ref="N34:P34"/>
    <mergeCell ref="Q34:S34"/>
    <mergeCell ref="T34:V34"/>
    <mergeCell ref="N26:P26"/>
    <mergeCell ref="Q26:S26"/>
    <mergeCell ref="T26:V26"/>
    <mergeCell ref="W26:Y26"/>
    <mergeCell ref="K27:M27"/>
    <mergeCell ref="N27:P27"/>
    <mergeCell ref="Q27:S27"/>
    <mergeCell ref="T27:V27"/>
    <mergeCell ref="W27:Y27"/>
    <mergeCell ref="W24:Y24"/>
    <mergeCell ref="W22:Y22"/>
    <mergeCell ref="K23:M23"/>
    <mergeCell ref="N23:P23"/>
    <mergeCell ref="Q23:S23"/>
    <mergeCell ref="T23:V23"/>
    <mergeCell ref="N25:P25"/>
    <mergeCell ref="Q25:S25"/>
    <mergeCell ref="T25:V25"/>
    <mergeCell ref="W25:Y25"/>
    <mergeCell ref="Q21:S21"/>
    <mergeCell ref="W23:Y23"/>
    <mergeCell ref="N22:P22"/>
    <mergeCell ref="Q22:S22"/>
    <mergeCell ref="T22:V22"/>
    <mergeCell ref="B22:B23"/>
    <mergeCell ref="C22:C23"/>
    <mergeCell ref="D22:D23"/>
    <mergeCell ref="E22:E23"/>
    <mergeCell ref="F22:F23"/>
    <mergeCell ref="K22:M22"/>
    <mergeCell ref="B20:B21"/>
    <mergeCell ref="C20:C21"/>
    <mergeCell ref="D20:D21"/>
    <mergeCell ref="E20:E21"/>
    <mergeCell ref="F20:F21"/>
    <mergeCell ref="I21:J27"/>
    <mergeCell ref="K25:M25"/>
    <mergeCell ref="B27:F28"/>
    <mergeCell ref="N21:P21"/>
    <mergeCell ref="K24:M24"/>
    <mergeCell ref="N24:P24"/>
    <mergeCell ref="Q24:S24"/>
    <mergeCell ref="T24:V24"/>
    <mergeCell ref="N18:P18"/>
    <mergeCell ref="Q18:S18"/>
    <mergeCell ref="T18:V18"/>
    <mergeCell ref="W18:Y18"/>
    <mergeCell ref="K19:M19"/>
    <mergeCell ref="N19:P19"/>
    <mergeCell ref="Q19:S19"/>
    <mergeCell ref="T19:V19"/>
    <mergeCell ref="W19:Y19"/>
    <mergeCell ref="AN15:AO15"/>
    <mergeCell ref="K16:M16"/>
    <mergeCell ref="N16:P16"/>
    <mergeCell ref="Q16:S16"/>
    <mergeCell ref="T16:V16"/>
    <mergeCell ref="W16:Y16"/>
    <mergeCell ref="K17:M17"/>
    <mergeCell ref="N17:P17"/>
    <mergeCell ref="Q17:S17"/>
    <mergeCell ref="T17:V17"/>
    <mergeCell ref="W17:Y17"/>
    <mergeCell ref="AC17:AD17"/>
    <mergeCell ref="AK17:AL17"/>
    <mergeCell ref="W15:Y15"/>
    <mergeCell ref="AC16:AD16"/>
    <mergeCell ref="K11:M11"/>
    <mergeCell ref="N11:P11"/>
    <mergeCell ref="Q11:S11"/>
    <mergeCell ref="T11:V11"/>
    <mergeCell ref="W11:Y11"/>
    <mergeCell ref="K12:M12"/>
    <mergeCell ref="N12:P12"/>
    <mergeCell ref="Q12:S12"/>
    <mergeCell ref="T12:V12"/>
    <mergeCell ref="W12:Y12"/>
    <mergeCell ref="Q13:S13"/>
    <mergeCell ref="T13:V13"/>
    <mergeCell ref="W13:Y13"/>
    <mergeCell ref="N15:P15"/>
    <mergeCell ref="Q15:S15"/>
    <mergeCell ref="T15:V15"/>
    <mergeCell ref="W7:Y7"/>
    <mergeCell ref="Q8:S8"/>
    <mergeCell ref="T8:V8"/>
    <mergeCell ref="W8:Y8"/>
    <mergeCell ref="Q10:S10"/>
    <mergeCell ref="T10:V10"/>
    <mergeCell ref="W10:Y10"/>
    <mergeCell ref="N7:P7"/>
    <mergeCell ref="Q7:S7"/>
    <mergeCell ref="T7:V7"/>
    <mergeCell ref="N14:P14"/>
    <mergeCell ref="Q14:S14"/>
    <mergeCell ref="T14:V14"/>
    <mergeCell ref="W14:Y14"/>
    <mergeCell ref="AE10:AJ11"/>
    <mergeCell ref="A1:G2"/>
    <mergeCell ref="H1:AA2"/>
    <mergeCell ref="I6:J12"/>
    <mergeCell ref="K6:M6"/>
    <mergeCell ref="N6:P6"/>
    <mergeCell ref="Q6:S6"/>
    <mergeCell ref="T6:V6"/>
    <mergeCell ref="W6:Y6"/>
    <mergeCell ref="K8:M8"/>
    <mergeCell ref="N8:P8"/>
    <mergeCell ref="K9:M9"/>
    <mergeCell ref="N9:P9"/>
    <mergeCell ref="Q9:S9"/>
    <mergeCell ref="T9:V9"/>
    <mergeCell ref="W9:Y9"/>
    <mergeCell ref="K10:M10"/>
    <mergeCell ref="N10:P10"/>
    <mergeCell ref="K7:M7"/>
    <mergeCell ref="N13:P13"/>
    <mergeCell ref="A92:A94"/>
    <mergeCell ref="K21:M21"/>
    <mergeCell ref="A63:A65"/>
    <mergeCell ref="A66:A68"/>
    <mergeCell ref="A70:A72"/>
    <mergeCell ref="A73:A75"/>
    <mergeCell ref="A76:A78"/>
    <mergeCell ref="A79:A81"/>
    <mergeCell ref="I13:J19"/>
    <mergeCell ref="K13:M13"/>
    <mergeCell ref="K15:M15"/>
    <mergeCell ref="B18:F19"/>
    <mergeCell ref="K18:M18"/>
    <mergeCell ref="B31:B32"/>
    <mergeCell ref="C31:C32"/>
    <mergeCell ref="D31:D32"/>
    <mergeCell ref="K26:M26"/>
    <mergeCell ref="B29:B30"/>
    <mergeCell ref="C29:C30"/>
    <mergeCell ref="D29:D30"/>
    <mergeCell ref="K14:M14"/>
    <mergeCell ref="E31:E32"/>
    <mergeCell ref="F31:F32"/>
    <mergeCell ref="K31:M31"/>
  </mergeCells>
  <phoneticPr fontId="2"/>
  <conditionalFormatting sqref="B22:D23 B31:D32 B40:D41">
    <cfRule type="cellIs" dxfId="7" priority="9" stopIfTrue="1" operator="equal">
      <formula>""</formula>
    </cfRule>
  </conditionalFormatting>
  <conditionalFormatting sqref="E22:E23 E31:E32 E40:E41">
    <cfRule type="containsBlanks" dxfId="6" priority="5" stopIfTrue="1">
      <formula>LEN(TRIM(E22))=0</formula>
    </cfRule>
  </conditionalFormatting>
  <conditionalFormatting sqref="J72 N72 R72 V72 J95 N95 R95 V95">
    <cfRule type="cellIs" dxfId="5" priority="8" stopIfTrue="1" operator="equal">
      <formula>""</formula>
    </cfRule>
  </conditionalFormatting>
  <conditionalFormatting sqref="K24:Y24 K26:Y26">
    <cfRule type="cellIs" dxfId="4" priority="6" stopIfTrue="1" operator="equal">
      <formula>""</formula>
    </cfRule>
  </conditionalFormatting>
  <conditionalFormatting sqref="AB43 AF43">
    <cfRule type="cellIs" dxfId="3" priority="4" stopIfTrue="1" operator="equal">
      <formula>""</formula>
    </cfRule>
  </conditionalFormatting>
  <conditionalFormatting sqref="AC17">
    <cfRule type="cellIs" dxfId="2" priority="3" stopIfTrue="1" operator="equal">
      <formula>""</formula>
    </cfRule>
  </conditionalFormatting>
  <conditionalFormatting sqref="AK17">
    <cfRule type="cellIs" dxfId="1" priority="2" stopIfTrue="1" operator="equal">
      <formula>""</formula>
    </cfRule>
  </conditionalFormatting>
  <conditionalFormatting sqref="AL43">
    <cfRule type="cellIs" dxfId="0" priority="1" stopIfTrue="1" operator="equal">
      <formula>""</formula>
    </cfRule>
  </conditionalFormatting>
  <printOptions horizontalCentered="1" verticalCentered="1"/>
  <pageMargins left="0.66929133858267698" right="0.55118110236220497" top="0.62992125984252001" bottom="0.55118110236220497" header="0.511811023622047" footer="0.59055118110236204"/>
  <pageSetup paperSize="9" scale="88" fitToHeight="2" orientation="portrait" r:id="rId1"/>
  <headerFooter alignWithMargins="0"/>
  <rowBreaks count="1" manualBreakCount="1">
    <brk id="52" max="40" man="1"/>
  </rowBreaks>
  <colBreaks count="2" manualBreakCount="2">
    <brk id="7" max="105" man="1"/>
    <brk id="26" max="10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56"/>
  <sheetViews>
    <sheetView view="pageBreakPreview" zoomScale="172" zoomScaleNormal="100" zoomScaleSheetLayoutView="70" workbookViewId="0">
      <selection activeCell="J9" sqref="J9"/>
    </sheetView>
  </sheetViews>
  <sheetFormatPr baseColWidth="10" defaultColWidth="9" defaultRowHeight="20" customHeight="1" outlineLevelRow="1"/>
  <cols>
    <col min="1" max="2" width="15.83203125" style="99" customWidth="1"/>
    <col min="3" max="3" width="10.33203125" style="99" customWidth="1"/>
    <col min="4" max="5" width="8.6640625" style="99" customWidth="1"/>
    <col min="6" max="6" width="12.33203125" style="99" customWidth="1"/>
    <col min="7" max="7" width="4.6640625" style="99" customWidth="1"/>
    <col min="8" max="8" width="3.33203125" style="105" bestFit="1" customWidth="1"/>
    <col min="9" max="9" width="4.6640625" style="99" customWidth="1"/>
    <col min="10" max="10" width="12.5" style="99" customWidth="1"/>
    <col min="11" max="11" width="7.33203125" style="99" customWidth="1"/>
    <col min="12" max="14" width="7.1640625" style="99" customWidth="1"/>
    <col min="15" max="16" width="11" style="99" customWidth="1"/>
    <col min="17" max="17" width="6.1640625" style="99" customWidth="1"/>
    <col min="18" max="18" width="4.5" style="99" customWidth="1"/>
    <col min="19" max="19" width="6.1640625" style="99" customWidth="1"/>
    <col min="20" max="16384" width="9" style="99"/>
  </cols>
  <sheetData>
    <row r="2" spans="1:19" ht="20" customHeight="1">
      <c r="A2" s="478" t="s">
        <v>379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84" t="s">
        <v>270</v>
      </c>
      <c r="P2" s="485"/>
    </row>
    <row r="3" spans="1:19" ht="20" customHeight="1" thickBot="1">
      <c r="A3" s="478"/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1:19" ht="20" customHeight="1" thickBot="1">
      <c r="A4" s="100"/>
      <c r="B4" s="100"/>
      <c r="C4" s="100"/>
      <c r="D4" s="100"/>
      <c r="E4" s="100"/>
      <c r="F4" s="486" t="s">
        <v>485</v>
      </c>
      <c r="G4" s="486"/>
      <c r="H4" s="486"/>
      <c r="I4" s="486"/>
      <c r="J4" s="486"/>
      <c r="K4" s="486"/>
      <c r="L4" s="486"/>
      <c r="M4" s="486"/>
      <c r="N4" s="486"/>
      <c r="O4" s="487" t="s">
        <v>205</v>
      </c>
      <c r="P4" s="488"/>
      <c r="Q4" s="487" t="s">
        <v>271</v>
      </c>
      <c r="R4" s="491"/>
      <c r="S4" s="488"/>
    </row>
    <row r="5" spans="1:19" ht="20" customHeight="1" thickBot="1">
      <c r="A5" s="493" t="s">
        <v>424</v>
      </c>
      <c r="B5" s="506" t="s">
        <v>423</v>
      </c>
      <c r="C5" s="495"/>
      <c r="D5" s="497" t="s">
        <v>272</v>
      </c>
      <c r="E5" s="499" t="s">
        <v>6</v>
      </c>
      <c r="F5" s="501" t="s">
        <v>273</v>
      </c>
      <c r="G5" s="501"/>
      <c r="H5" s="501"/>
      <c r="I5" s="501"/>
      <c r="J5" s="501"/>
      <c r="K5" s="503" t="s">
        <v>274</v>
      </c>
      <c r="L5" s="501" t="s">
        <v>275</v>
      </c>
      <c r="M5" s="505" t="s">
        <v>276</v>
      </c>
      <c r="N5" s="501"/>
      <c r="O5" s="489"/>
      <c r="P5" s="490"/>
      <c r="Q5" s="489"/>
      <c r="R5" s="492"/>
      <c r="S5" s="490"/>
    </row>
    <row r="6" spans="1:19" ht="20" customHeight="1" thickBot="1">
      <c r="A6" s="494"/>
      <c r="B6" s="507"/>
      <c r="C6" s="496"/>
      <c r="D6" s="498"/>
      <c r="E6" s="500"/>
      <c r="F6" s="502"/>
      <c r="G6" s="502"/>
      <c r="H6" s="502"/>
      <c r="I6" s="502"/>
      <c r="J6" s="502"/>
      <c r="K6" s="504"/>
      <c r="L6" s="502"/>
      <c r="M6" s="494"/>
      <c r="N6" s="502"/>
      <c r="O6" s="102"/>
      <c r="P6" s="103"/>
      <c r="Q6" s="104"/>
      <c r="R6" s="105" t="s">
        <v>277</v>
      </c>
      <c r="S6" s="106"/>
    </row>
    <row r="7" spans="1:19" ht="20" customHeight="1">
      <c r="A7" s="479">
        <f>リスト!J3</f>
        <v>45907</v>
      </c>
      <c r="B7" s="475" t="str">
        <f>+リスト!O3</f>
        <v>三木防災G</v>
      </c>
      <c r="C7" s="107" t="s">
        <v>278</v>
      </c>
      <c r="D7" s="108">
        <f>ハーフの試合時間計算!$B$3</f>
        <v>0.38194444444444442</v>
      </c>
      <c r="E7" s="109">
        <f>ハーフの試合時間計算!$B$7</f>
        <v>0.41666666666666669</v>
      </c>
      <c r="F7" s="110" t="str">
        <f>VLOOKUP(G7,チーム振分!$A$2:$B$13,2,FALSE)</f>
        <v>【西宮ＪＲＣ】</v>
      </c>
      <c r="G7" s="225" t="str">
        <f>+組合せ!B58</f>
        <v>A1</v>
      </c>
      <c r="H7" s="237" t="s">
        <v>236</v>
      </c>
      <c r="I7" s="227" t="str">
        <f>+組合せ!B62</f>
        <v>A2</v>
      </c>
      <c r="J7" s="110" t="str">
        <f>VLOOKUP(I7,チーム振分!$A$2:$B$13,2,FALSE)</f>
        <v>【姫路ＲＳ】</v>
      </c>
      <c r="K7" s="256" t="s">
        <v>425</v>
      </c>
      <c r="L7" s="158"/>
      <c r="M7" s="116"/>
      <c r="N7" s="238"/>
      <c r="O7" s="117"/>
      <c r="P7" s="118"/>
      <c r="Q7" s="119"/>
      <c r="R7" s="120" t="s">
        <v>277</v>
      </c>
      <c r="S7" s="121"/>
    </row>
    <row r="8" spans="1:19" ht="20" customHeight="1">
      <c r="A8" s="480"/>
      <c r="B8" s="476"/>
      <c r="C8" s="122" t="s">
        <v>279</v>
      </c>
      <c r="D8" s="123">
        <f t="shared" ref="D8:D13" si="0">E7</f>
        <v>0.41666666666666669</v>
      </c>
      <c r="E8" s="124">
        <f>+ハーフの試合時間計算!$B$33</f>
        <v>0.45833333333333337</v>
      </c>
      <c r="F8" s="125" t="str">
        <f>VLOOKUP(G8,チーム振分!$A$2:$B$13,2,FALSE)</f>
        <v>【三田ＲＣＪ】</v>
      </c>
      <c r="G8" s="307" t="s">
        <v>254</v>
      </c>
      <c r="H8" s="126" t="s">
        <v>236</v>
      </c>
      <c r="I8" s="308" t="s">
        <v>259</v>
      </c>
      <c r="J8" s="113" t="str">
        <f>VLOOKUP(I8,チーム振分!$A$2:$B$13,2,FALSE)</f>
        <v>【西神戸ＲＳ】</v>
      </c>
      <c r="K8" s="258" t="s">
        <v>425</v>
      </c>
      <c r="L8" s="115"/>
      <c r="M8" s="128"/>
      <c r="N8" s="239"/>
      <c r="O8" s="117"/>
      <c r="P8" s="118"/>
      <c r="Q8" s="119"/>
      <c r="R8" s="120" t="s">
        <v>277</v>
      </c>
      <c r="S8" s="121"/>
    </row>
    <row r="9" spans="1:19" ht="20" customHeight="1">
      <c r="A9" s="480"/>
      <c r="B9" s="476"/>
      <c r="C9" s="129" t="s">
        <v>280</v>
      </c>
      <c r="D9" s="123">
        <v>0.60416666666666663</v>
      </c>
      <c r="E9" s="124">
        <v>0.64583333333333337</v>
      </c>
      <c r="F9" s="113" t="str">
        <f>VLOOKUP(G9,チーム振分!$A$2:$B$13,2,FALSE)</f>
        <v>【明石加古川ＲＣ】</v>
      </c>
      <c r="G9" s="286" t="s">
        <v>447</v>
      </c>
      <c r="H9" s="131" t="s">
        <v>236</v>
      </c>
      <c r="I9" s="287" t="s">
        <v>448</v>
      </c>
      <c r="J9" s="113" t="str">
        <f>VLOOKUP(I9,チーム振分!$A$2:$B$13,2,FALSE)</f>
        <v>【宝塚ＲＳ】</v>
      </c>
      <c r="K9" s="257" t="s">
        <v>426</v>
      </c>
      <c r="L9" s="115"/>
      <c r="M9" s="128"/>
      <c r="N9" s="240"/>
      <c r="O9" s="117"/>
      <c r="P9" s="118"/>
      <c r="Q9" s="119"/>
      <c r="R9" s="120" t="s">
        <v>277</v>
      </c>
      <c r="S9" s="121"/>
    </row>
    <row r="10" spans="1:19" ht="20" customHeight="1" thickBot="1">
      <c r="A10" s="480"/>
      <c r="B10" s="477"/>
      <c r="C10" s="241"/>
      <c r="D10" s="176"/>
      <c r="E10" s="242"/>
      <c r="F10" s="243"/>
      <c r="G10" s="244"/>
      <c r="H10" s="245" t="s">
        <v>236</v>
      </c>
      <c r="I10" s="246"/>
      <c r="J10" s="243"/>
      <c r="K10" s="247"/>
      <c r="L10" s="248"/>
      <c r="M10" s="249"/>
      <c r="N10" s="250"/>
      <c r="O10" s="137"/>
      <c r="P10" s="138"/>
      <c r="Q10" s="269"/>
      <c r="R10" s="270" t="s">
        <v>277</v>
      </c>
      <c r="S10" s="271"/>
    </row>
    <row r="11" spans="1:19" ht="20" customHeight="1">
      <c r="A11" s="476"/>
      <c r="B11" s="481" t="str">
        <f>+リスト!O4</f>
        <v>kobelcoｽﾎﾟｰﾂﾊﾟｰｸ人工芝G</v>
      </c>
      <c r="C11" s="107" t="s">
        <v>278</v>
      </c>
      <c r="D11" s="109">
        <v>0.63194444444444442</v>
      </c>
      <c r="E11" s="272">
        <f>+ハーフの試合時間計算!$B38</f>
        <v>0.66666666666666652</v>
      </c>
      <c r="F11" s="110" t="str">
        <f>VLOOKUP(G11,チーム振分!$A$2:$B$13,2,FALSE)</f>
        <v>【川西市ＲＳ】</v>
      </c>
      <c r="G11" s="288" t="s">
        <v>256</v>
      </c>
      <c r="H11" s="251" t="s">
        <v>236</v>
      </c>
      <c r="I11" s="289" t="s">
        <v>261</v>
      </c>
      <c r="J11" s="252" t="str">
        <f>VLOOKUP(I11,チーム振分!$A$2:$B$13,2,FALSE)</f>
        <v>【伊丹ＲＳ】</v>
      </c>
      <c r="K11" s="256" t="s">
        <v>425</v>
      </c>
      <c r="L11" s="158"/>
      <c r="M11" s="116"/>
      <c r="N11" s="238"/>
      <c r="O11" s="299" t="str">
        <f>+F13</f>
        <v>【尼崎ＲＳ】</v>
      </c>
      <c r="P11" s="265" t="str">
        <f>+J13</f>
        <v>【神戸ＲＣＵ】</v>
      </c>
      <c r="Q11" s="266">
        <v>0.625</v>
      </c>
      <c r="R11" s="267" t="s">
        <v>277</v>
      </c>
      <c r="S11" s="268">
        <v>0.66666666666666663</v>
      </c>
    </row>
    <row r="12" spans="1:19" ht="20" customHeight="1">
      <c r="A12" s="476"/>
      <c r="B12" s="482"/>
      <c r="C12" s="122" t="s">
        <v>279</v>
      </c>
      <c r="D12" s="123">
        <f t="shared" si="0"/>
        <v>0.66666666666666652</v>
      </c>
      <c r="E12" s="134">
        <f>+ハーフの試合時間計算!$B39</f>
        <v>0.70833333333333315</v>
      </c>
      <c r="F12" s="113" t="str">
        <f>VLOOKUP(G12,チーム振分!$A$2:$B$13,2,FALSE)</f>
        <v>【兵庫県ＲＳ】</v>
      </c>
      <c r="G12" s="290" t="s">
        <v>253</v>
      </c>
      <c r="H12" s="112" t="s">
        <v>236</v>
      </c>
      <c r="I12" s="291" t="s">
        <v>258</v>
      </c>
      <c r="J12" s="135" t="str">
        <f>VLOOKUP(I12,チーム振分!$A$2:$B$13,2,FALSE)</f>
        <v>【ＲＳ合同】</v>
      </c>
      <c r="K12" s="302" t="s">
        <v>475</v>
      </c>
      <c r="L12" s="115"/>
      <c r="M12" s="128"/>
      <c r="N12" s="240"/>
      <c r="O12" s="117"/>
      <c r="P12" s="118"/>
      <c r="Q12" s="119"/>
      <c r="R12" s="120" t="s">
        <v>277</v>
      </c>
      <c r="S12" s="121"/>
    </row>
    <row r="13" spans="1:19" ht="20" customHeight="1" thickBot="1">
      <c r="A13" s="476"/>
      <c r="B13" s="482"/>
      <c r="C13" s="129" t="s">
        <v>280</v>
      </c>
      <c r="D13" s="123">
        <f t="shared" si="0"/>
        <v>0.70833333333333315</v>
      </c>
      <c r="E13" s="144">
        <f>+ハーフの試合時間計算!$B40</f>
        <v>0.74999999999999978</v>
      </c>
      <c r="F13" s="135" t="str">
        <f>VLOOKUP(G13,チーム振分!$A$2:$B$13,2,FALSE)</f>
        <v>【尼崎ＲＳ】</v>
      </c>
      <c r="G13" s="111" t="s">
        <v>257</v>
      </c>
      <c r="H13" s="112" t="s">
        <v>236</v>
      </c>
      <c r="I13" s="309" t="s">
        <v>303</v>
      </c>
      <c r="J13" s="135" t="str">
        <f>VLOOKUP(I13,チーム振分!$A$2:$B$13,2,FALSE)</f>
        <v>【神戸ＲＣＵ】</v>
      </c>
      <c r="K13" s="257" t="s">
        <v>426</v>
      </c>
      <c r="L13" s="115"/>
      <c r="M13" s="128"/>
      <c r="N13" s="239"/>
      <c r="O13" s="137"/>
      <c r="P13" s="138"/>
      <c r="Q13" s="139"/>
      <c r="R13" s="140"/>
      <c r="S13" s="141"/>
    </row>
    <row r="14" spans="1:19" ht="20" customHeight="1" thickBot="1">
      <c r="A14" s="477"/>
      <c r="B14" s="483"/>
      <c r="C14" s="241"/>
      <c r="D14" s="200"/>
      <c r="E14" s="201"/>
      <c r="F14" s="145"/>
      <c r="G14" s="146"/>
      <c r="H14" s="177" t="s">
        <v>284</v>
      </c>
      <c r="I14" s="147"/>
      <c r="J14" s="148"/>
      <c r="K14" s="149"/>
      <c r="L14" s="253"/>
      <c r="M14" s="254"/>
      <c r="N14" s="255"/>
      <c r="O14" s="102"/>
      <c r="P14" s="103"/>
      <c r="Q14" s="153"/>
      <c r="R14" s="101" t="s">
        <v>277</v>
      </c>
      <c r="S14" s="154"/>
    </row>
    <row r="15" spans="1:19" ht="20" customHeight="1">
      <c r="A15" s="479">
        <f>+リスト!J5</f>
        <v>45914</v>
      </c>
      <c r="B15" s="475" t="str">
        <f>+リスト!O5</f>
        <v>日岡山G</v>
      </c>
      <c r="C15" s="107" t="s">
        <v>278</v>
      </c>
      <c r="D15" s="108">
        <f>+ハーフの試合時間計算!B54</f>
        <v>0.34027777777777773</v>
      </c>
      <c r="E15" s="109">
        <f>ハーフの試合時間計算!$B$58</f>
        <v>0.375</v>
      </c>
      <c r="F15" s="110" t="str">
        <f>VLOOKUP(G15,チーム振分!$A$2:$B$13,2,FALSE)</f>
        <v>【明石加古川ＲＣ】</v>
      </c>
      <c r="G15" s="292" t="s">
        <v>255</v>
      </c>
      <c r="H15" s="156" t="s">
        <v>236</v>
      </c>
      <c r="I15" s="293" t="s">
        <v>256</v>
      </c>
      <c r="J15" s="252" t="str">
        <f>VLOOKUP(I15,チーム振分!$A$2:$B$13,2,FALSE)</f>
        <v>【川西市ＲＳ】</v>
      </c>
      <c r="K15" s="256" t="s">
        <v>425</v>
      </c>
      <c r="L15" s="158"/>
      <c r="M15" s="116"/>
      <c r="N15" s="238"/>
      <c r="O15" s="117"/>
      <c r="P15" s="118"/>
      <c r="Q15" s="119"/>
      <c r="R15" s="120" t="s">
        <v>277</v>
      </c>
      <c r="S15" s="121"/>
    </row>
    <row r="16" spans="1:19" ht="20" customHeight="1">
      <c r="A16" s="480"/>
      <c r="B16" s="476"/>
      <c r="C16" s="122" t="s">
        <v>279</v>
      </c>
      <c r="D16" s="123">
        <f t="shared" ref="D16" si="1">E15</f>
        <v>0.375</v>
      </c>
      <c r="E16" s="123">
        <f>ハーフの試合時間計算!$B$59</f>
        <v>0.41666666666666669</v>
      </c>
      <c r="F16" s="113" t="str">
        <f>VLOOKUP(G16,チーム振分!$A$2:$B$13,2,FALSE)</f>
        <v>【宝塚ＲＳ】</v>
      </c>
      <c r="G16" s="294" t="s">
        <v>260</v>
      </c>
      <c r="H16" s="160" t="s">
        <v>236</v>
      </c>
      <c r="I16" s="295" t="s">
        <v>261</v>
      </c>
      <c r="J16" s="135" t="str">
        <f>VLOOKUP(I16,チーム振分!$A$2:$B$13,2,FALSE)</f>
        <v>【伊丹ＲＳ】</v>
      </c>
      <c r="K16" s="302" t="s">
        <v>456</v>
      </c>
      <c r="L16" s="115"/>
      <c r="M16" s="128"/>
      <c r="N16" s="240"/>
      <c r="O16" s="117"/>
      <c r="P16" s="118"/>
      <c r="Q16" s="119"/>
      <c r="R16" s="120" t="s">
        <v>277</v>
      </c>
      <c r="S16" s="121"/>
    </row>
    <row r="17" spans="1:19" ht="20" customHeight="1">
      <c r="A17" s="480"/>
      <c r="B17" s="476"/>
      <c r="C17" s="129" t="s">
        <v>280</v>
      </c>
      <c r="D17" s="123">
        <f>+E16</f>
        <v>0.41666666666666669</v>
      </c>
      <c r="E17" s="306">
        <f>ハーフの試合時間計算!$B$60</f>
        <v>0.45833333333333337</v>
      </c>
      <c r="F17" s="135" t="str">
        <f>VLOOKUP(G17,チーム振分!$A$2:$B$13,2,FALSE)</f>
        <v>【ＲＳ合同】</v>
      </c>
      <c r="G17" s="286" t="s">
        <v>449</v>
      </c>
      <c r="H17" s="131" t="s">
        <v>236</v>
      </c>
      <c r="I17" s="287" t="s">
        <v>259</v>
      </c>
      <c r="J17" s="135" t="str">
        <f>VLOOKUP(I17,チーム振分!$A$2:$B$13,2,FALSE)</f>
        <v>【西神戸ＲＳ】</v>
      </c>
      <c r="K17" s="257" t="s">
        <v>426</v>
      </c>
      <c r="L17" s="115"/>
      <c r="M17" s="128"/>
      <c r="N17" s="239"/>
      <c r="O17" s="117"/>
      <c r="P17" s="118"/>
      <c r="Q17" s="119"/>
      <c r="R17" s="120" t="s">
        <v>277</v>
      </c>
      <c r="S17" s="121"/>
    </row>
    <row r="18" spans="1:19" ht="20" customHeight="1" thickBot="1">
      <c r="A18" s="480"/>
      <c r="B18" s="477"/>
      <c r="C18" s="241"/>
      <c r="D18" s="176"/>
      <c r="E18" s="242"/>
      <c r="F18" s="243"/>
      <c r="G18" s="244"/>
      <c r="H18" s="245" t="s">
        <v>236</v>
      </c>
      <c r="I18" s="246"/>
      <c r="J18" s="243"/>
      <c r="K18" s="247"/>
      <c r="L18" s="259"/>
      <c r="M18" s="249"/>
      <c r="N18" s="250"/>
      <c r="O18" s="117"/>
      <c r="P18" s="118"/>
      <c r="Q18" s="119"/>
      <c r="R18" s="120" t="s">
        <v>277</v>
      </c>
      <c r="S18" s="121"/>
    </row>
    <row r="19" spans="1:19" ht="20" customHeight="1">
      <c r="A19" s="476"/>
      <c r="B19" s="481" t="str">
        <f>+リスト!O6</f>
        <v>kobelcoｽﾎﾟｰﾂﾊﾟｰｸ人工芝G</v>
      </c>
      <c r="C19" s="107" t="s">
        <v>278</v>
      </c>
      <c r="D19" s="109">
        <v>0.63194444444444442</v>
      </c>
      <c r="E19" s="272">
        <f>+ハーフの試合時間計算!$B38</f>
        <v>0.66666666666666652</v>
      </c>
      <c r="F19" s="110" t="str">
        <f>VLOOKUP(G19,チーム振分!$A$2:$B$13,2,FALSE)</f>
        <v>【西宮ＪＲＣ】</v>
      </c>
      <c r="G19" s="296" t="s">
        <v>266</v>
      </c>
      <c r="H19" s="260" t="s">
        <v>236</v>
      </c>
      <c r="I19" s="297" t="s">
        <v>257</v>
      </c>
      <c r="J19" s="252" t="str">
        <f>VLOOKUP(I19,チーム振分!$A$2:$B$13,2,FALSE)</f>
        <v>【尼崎ＲＳ】</v>
      </c>
      <c r="K19" s="256" t="s">
        <v>425</v>
      </c>
      <c r="L19" s="261"/>
      <c r="M19" s="116"/>
      <c r="N19" s="238"/>
      <c r="O19" s="117" t="str">
        <f>+F21</f>
        <v>【兵庫県ＲＳ】</v>
      </c>
      <c r="P19" s="118" t="str">
        <f>+J21</f>
        <v>【三田ＲＣＪ】</v>
      </c>
      <c r="Q19" s="266">
        <v>0.625</v>
      </c>
      <c r="R19" s="267" t="s">
        <v>277</v>
      </c>
      <c r="S19" s="268">
        <v>0.66666666666666663</v>
      </c>
    </row>
    <row r="20" spans="1:19" ht="20" customHeight="1">
      <c r="A20" s="476"/>
      <c r="B20" s="482"/>
      <c r="C20" s="122" t="s">
        <v>279</v>
      </c>
      <c r="D20" s="123">
        <f t="shared" ref="D20:D21" si="2">E19</f>
        <v>0.66666666666666652</v>
      </c>
      <c r="E20" s="144">
        <f>+ハーフの試合時間計算!$B39</f>
        <v>0.70833333333333315</v>
      </c>
      <c r="F20" s="113" t="str">
        <f>VLOOKUP(G20,チーム振分!$A$2:$B$13,2,FALSE)</f>
        <v>【姫路ＲＳ】</v>
      </c>
      <c r="G20" s="286" t="s">
        <v>450</v>
      </c>
      <c r="H20" s="131" t="s">
        <v>236</v>
      </c>
      <c r="I20" s="287" t="s">
        <v>303</v>
      </c>
      <c r="J20" s="135" t="str">
        <f>VLOOKUP(I20,チーム振分!$A$2:$B$13,2,FALSE)</f>
        <v>【神戸ＲＣＵ】</v>
      </c>
      <c r="K20" s="302" t="s">
        <v>475</v>
      </c>
      <c r="L20" s="165"/>
      <c r="M20" s="128"/>
      <c r="N20" s="239"/>
      <c r="O20" s="117"/>
      <c r="P20" s="118"/>
      <c r="Q20" s="119"/>
      <c r="R20" s="120" t="s">
        <v>277</v>
      </c>
      <c r="S20" s="121"/>
    </row>
    <row r="21" spans="1:19" ht="20" customHeight="1" thickBot="1">
      <c r="A21" s="476"/>
      <c r="B21" s="482"/>
      <c r="C21" s="129" t="s">
        <v>280</v>
      </c>
      <c r="D21" s="123">
        <f t="shared" si="2"/>
        <v>0.70833333333333315</v>
      </c>
      <c r="E21" s="144">
        <f>+ハーフの試合時間計算!$B40</f>
        <v>0.74999999999999978</v>
      </c>
      <c r="F21" s="135" t="str">
        <f>VLOOKUP(G21,チーム振分!$A$2:$B$13,2,FALSE)</f>
        <v>【兵庫県ＲＳ】</v>
      </c>
      <c r="G21" s="290" t="s">
        <v>253</v>
      </c>
      <c r="H21" s="131" t="s">
        <v>236</v>
      </c>
      <c r="I21" s="291" t="s">
        <v>254</v>
      </c>
      <c r="J21" s="135" t="str">
        <f>VLOOKUP(I21,チーム振分!$A$2:$B$13,2,FALSE)</f>
        <v>【三田ＲＣＪ】</v>
      </c>
      <c r="K21" s="257" t="s">
        <v>426</v>
      </c>
      <c r="L21" s="165"/>
      <c r="M21" s="128"/>
      <c r="N21" s="239"/>
      <c r="O21" s="137"/>
      <c r="P21" s="138"/>
      <c r="Q21" s="166"/>
      <c r="R21" s="167"/>
      <c r="S21" s="168"/>
    </row>
    <row r="22" spans="1:19" ht="20" customHeight="1" thickBot="1">
      <c r="A22" s="477"/>
      <c r="B22" s="483"/>
      <c r="C22" s="241"/>
      <c r="D22" s="200"/>
      <c r="E22" s="201"/>
      <c r="F22" s="229"/>
      <c r="G22" s="262"/>
      <c r="H22" s="177" t="s">
        <v>236</v>
      </c>
      <c r="I22" s="170"/>
      <c r="J22" s="229"/>
      <c r="K22" s="149"/>
      <c r="L22" s="263"/>
      <c r="M22" s="249"/>
      <c r="N22" s="264"/>
      <c r="O22" s="300" t="s">
        <v>455</v>
      </c>
      <c r="P22" s="301" t="s">
        <v>455</v>
      </c>
      <c r="Q22" s="153">
        <v>0.35416666666666669</v>
      </c>
      <c r="R22" s="101" t="s">
        <v>277</v>
      </c>
      <c r="S22" s="154">
        <v>0.4375</v>
      </c>
    </row>
    <row r="23" spans="1:19" ht="20" customHeight="1">
      <c r="A23" s="479">
        <f>+リスト!J7</f>
        <v>45921</v>
      </c>
      <c r="B23" s="475" t="str">
        <f>+リスト!O7</f>
        <v>宝塚花屋敷G</v>
      </c>
      <c r="C23" s="107" t="s">
        <v>278</v>
      </c>
      <c r="D23" s="108">
        <f>ハーフの試合時間計算!$B$3</f>
        <v>0.38194444444444442</v>
      </c>
      <c r="E23" s="109">
        <f>ハーフの試合時間計算!$B$7</f>
        <v>0.41666666666666669</v>
      </c>
      <c r="F23" s="110" t="str">
        <f>VLOOKUP(G23,チーム振分!$A$2:$B$13,2,FALSE)</f>
        <v>【姫路ＲＳ】</v>
      </c>
      <c r="G23" s="292" t="s">
        <v>252</v>
      </c>
      <c r="H23" s="156" t="s">
        <v>236</v>
      </c>
      <c r="I23" s="293" t="s">
        <v>257</v>
      </c>
      <c r="J23" s="252" t="str">
        <f>VLOOKUP(I23,チーム振分!$A$2:$B$13,2,FALSE)</f>
        <v>【尼崎ＲＳ】</v>
      </c>
      <c r="K23" s="256" t="s">
        <v>425</v>
      </c>
      <c r="L23" s="158"/>
      <c r="M23" s="116"/>
      <c r="N23" s="238"/>
      <c r="O23" s="117"/>
      <c r="P23" s="118"/>
      <c r="Q23" s="119"/>
      <c r="R23" s="120" t="s">
        <v>277</v>
      </c>
      <c r="S23" s="121"/>
    </row>
    <row r="24" spans="1:19" ht="20" customHeight="1">
      <c r="A24" s="480"/>
      <c r="B24" s="476"/>
      <c r="C24" s="122" t="s">
        <v>279</v>
      </c>
      <c r="D24" s="123">
        <f>+E23</f>
        <v>0.41666666666666669</v>
      </c>
      <c r="E24" s="124">
        <f>+ハーフの試合時間計算!$B$33</f>
        <v>0.45833333333333337</v>
      </c>
      <c r="F24" s="113" t="str">
        <f>VLOOKUP(G24,チーム振分!$A$2:$B$13,2,FALSE)</f>
        <v>【西宮ＪＲＣ】</v>
      </c>
      <c r="G24" s="294" t="s">
        <v>266</v>
      </c>
      <c r="H24" s="160" t="s">
        <v>236</v>
      </c>
      <c r="I24" s="295" t="s">
        <v>303</v>
      </c>
      <c r="J24" s="135" t="str">
        <f>VLOOKUP(I24,チーム振分!$A$2:$B$13,2,FALSE)</f>
        <v>【神戸ＲＣＵ】</v>
      </c>
      <c r="K24" s="302" t="s">
        <v>456</v>
      </c>
      <c r="L24" s="115"/>
      <c r="M24" s="128"/>
      <c r="N24" s="240"/>
      <c r="O24" s="117"/>
      <c r="P24" s="118"/>
      <c r="Q24" s="119"/>
      <c r="R24" s="120" t="s">
        <v>277</v>
      </c>
      <c r="S24" s="121"/>
    </row>
    <row r="25" spans="1:19" ht="20" customHeight="1">
      <c r="A25" s="480"/>
      <c r="B25" s="476"/>
      <c r="C25" s="129" t="s">
        <v>280</v>
      </c>
      <c r="D25" s="123">
        <v>0.60416666666666663</v>
      </c>
      <c r="E25" s="124">
        <v>0.64583333333333337</v>
      </c>
      <c r="F25" s="135" t="str">
        <f>VLOOKUP(G25,チーム振分!$A$2:$B$13,2,FALSE)</f>
        <v>【宝塚ＲＳ】</v>
      </c>
      <c r="G25" s="130" t="s">
        <v>260</v>
      </c>
      <c r="H25" s="131" t="s">
        <v>236</v>
      </c>
      <c r="I25" s="132" t="s">
        <v>256</v>
      </c>
      <c r="J25" s="135" t="str">
        <f>VLOOKUP(I25,チーム振分!$A$2:$B$13,2,FALSE)</f>
        <v>【川西市ＲＳ】</v>
      </c>
      <c r="K25" s="257" t="s">
        <v>426</v>
      </c>
      <c r="L25" s="115"/>
      <c r="M25" s="128"/>
      <c r="N25" s="239"/>
      <c r="O25" s="117"/>
      <c r="P25" s="118"/>
      <c r="Q25" s="119"/>
      <c r="R25" s="120"/>
      <c r="S25" s="121"/>
    </row>
    <row r="26" spans="1:19" ht="20" customHeight="1" thickBot="1">
      <c r="A26" s="480"/>
      <c r="B26" s="477"/>
      <c r="C26" s="241"/>
      <c r="D26" s="176"/>
      <c r="E26" s="242"/>
      <c r="F26" s="243"/>
      <c r="G26" s="244"/>
      <c r="H26" s="245" t="s">
        <v>236</v>
      </c>
      <c r="I26" s="246"/>
      <c r="J26" s="243"/>
      <c r="K26" s="247"/>
      <c r="L26" s="259"/>
      <c r="M26" s="249"/>
      <c r="N26" s="250"/>
      <c r="O26" s="117"/>
      <c r="P26" s="118"/>
      <c r="Q26" s="119"/>
      <c r="R26" s="120"/>
      <c r="S26" s="121"/>
    </row>
    <row r="27" spans="1:19" ht="20" customHeight="1">
      <c r="A27" s="476"/>
      <c r="B27" s="481" t="str">
        <f>+リスト!O8</f>
        <v>kobelcoｽﾎﾟｰﾂﾊﾟｰｸ人工芝G</v>
      </c>
      <c r="C27" s="107" t="s">
        <v>278</v>
      </c>
      <c r="D27" s="109">
        <v>0.63194444444444442</v>
      </c>
      <c r="E27" s="272">
        <f>+ハーフの試合時間計算!$B38</f>
        <v>0.66666666666666652</v>
      </c>
      <c r="F27" s="110" t="str">
        <f>VLOOKUP(G27,チーム振分!$A$2:$B$13,2,FALSE)</f>
        <v>【明石加古川ＲＣ】</v>
      </c>
      <c r="G27" s="296" t="s">
        <v>255</v>
      </c>
      <c r="H27" s="260" t="s">
        <v>236</v>
      </c>
      <c r="I27" s="297" t="s">
        <v>261</v>
      </c>
      <c r="J27" s="252" t="str">
        <f>VLOOKUP(I27,チーム振分!$A$2:$B$13,2,FALSE)</f>
        <v>【伊丹ＲＳ】</v>
      </c>
      <c r="K27" s="256" t="s">
        <v>425</v>
      </c>
      <c r="L27" s="261"/>
      <c r="M27" s="116"/>
      <c r="N27" s="238"/>
      <c r="O27" s="117" t="str">
        <f>F29</f>
        <v>【兵庫県ＲＳ】</v>
      </c>
      <c r="P27" s="118" t="str">
        <f>J29</f>
        <v>【西神戸ＲＳ】</v>
      </c>
      <c r="Q27" s="119">
        <v>0.59027777777777779</v>
      </c>
      <c r="R27" s="120" t="s">
        <v>277</v>
      </c>
      <c r="S27" s="121">
        <v>0.63194444444444442</v>
      </c>
    </row>
    <row r="28" spans="1:19" ht="20" customHeight="1">
      <c r="A28" s="476"/>
      <c r="B28" s="482"/>
      <c r="C28" s="122" t="s">
        <v>279</v>
      </c>
      <c r="D28" s="123">
        <f t="shared" ref="D28:D29" si="3">E27</f>
        <v>0.66666666666666652</v>
      </c>
      <c r="E28" s="144">
        <f>+ハーフの試合時間計算!$B39</f>
        <v>0.70833333333333315</v>
      </c>
      <c r="F28" s="113" t="str">
        <f>VLOOKUP(G28,チーム振分!$A$2:$B$13,2,FALSE)</f>
        <v>【ＲＳ合同】</v>
      </c>
      <c r="G28" s="130" t="s">
        <v>258</v>
      </c>
      <c r="H28" s="131" t="s">
        <v>236</v>
      </c>
      <c r="I28" s="132" t="s">
        <v>254</v>
      </c>
      <c r="J28" s="135" t="str">
        <f>VLOOKUP(I28,チーム振分!$A$2:$B$13,2,FALSE)</f>
        <v>【三田ＲＣＪ】</v>
      </c>
      <c r="K28" s="302" t="s">
        <v>475</v>
      </c>
      <c r="L28" s="165"/>
      <c r="M28" s="128"/>
      <c r="N28" s="239"/>
      <c r="O28" s="117"/>
      <c r="P28" s="118"/>
      <c r="Q28" s="119"/>
      <c r="R28" s="120" t="s">
        <v>277</v>
      </c>
      <c r="S28" s="121"/>
    </row>
    <row r="29" spans="1:19" ht="20" customHeight="1" thickBot="1">
      <c r="A29" s="476"/>
      <c r="B29" s="482"/>
      <c r="C29" s="129" t="s">
        <v>280</v>
      </c>
      <c r="D29" s="123">
        <f t="shared" si="3"/>
        <v>0.70833333333333315</v>
      </c>
      <c r="E29" s="144">
        <f>+ハーフの試合時間計算!$B40</f>
        <v>0.74999999999999978</v>
      </c>
      <c r="F29" s="135" t="str">
        <f>VLOOKUP(G29,チーム振分!$A$2:$B$13,2,FALSE)</f>
        <v>【兵庫県ＲＳ】</v>
      </c>
      <c r="G29" s="290" t="s">
        <v>253</v>
      </c>
      <c r="H29" s="131" t="s">
        <v>236</v>
      </c>
      <c r="I29" s="291" t="s">
        <v>259</v>
      </c>
      <c r="J29" s="135" t="str">
        <f>VLOOKUP(I29,チーム振分!$A$2:$B$13,2,FALSE)</f>
        <v>【西神戸ＲＳ】</v>
      </c>
      <c r="K29" s="257" t="s">
        <v>426</v>
      </c>
      <c r="L29" s="165"/>
      <c r="M29" s="128"/>
      <c r="N29" s="239"/>
      <c r="O29" s="137"/>
      <c r="P29" s="138"/>
      <c r="Q29" s="166"/>
      <c r="R29" s="167"/>
      <c r="S29" s="168"/>
    </row>
    <row r="30" spans="1:19" ht="20" customHeight="1" thickBot="1">
      <c r="A30" s="477"/>
      <c r="B30" s="483"/>
      <c r="C30" s="241"/>
      <c r="D30" s="200"/>
      <c r="E30" s="201"/>
      <c r="F30" s="229"/>
      <c r="G30" s="262"/>
      <c r="H30" s="177" t="s">
        <v>236</v>
      </c>
      <c r="I30" s="170"/>
      <c r="J30" s="229"/>
      <c r="K30" s="149"/>
      <c r="L30" s="263"/>
      <c r="M30" s="249"/>
      <c r="N30" s="264"/>
      <c r="O30" s="102">
        <f>F32</f>
        <v>0</v>
      </c>
      <c r="P30" s="103">
        <f>J32</f>
        <v>0</v>
      </c>
      <c r="Q30" s="153">
        <v>0.38194444444444442</v>
      </c>
      <c r="R30" s="101" t="s">
        <v>277</v>
      </c>
      <c r="S30" s="154">
        <v>0.41666666666666669</v>
      </c>
    </row>
    <row r="31" spans="1:19" ht="20" customHeight="1">
      <c r="A31" s="475">
        <f>+リスト!J9</f>
        <v>45928</v>
      </c>
      <c r="B31" s="475" t="str">
        <f>+リスト!O9</f>
        <v>姫路市立球技ｽﾎﾟｰﾂｾﾝﾀｰ</v>
      </c>
      <c r="C31" s="107" t="s">
        <v>278</v>
      </c>
      <c r="D31" s="108">
        <f>'[1]試合時間計算(20分)'!B3</f>
        <v>0.38194444444444448</v>
      </c>
      <c r="E31" s="109">
        <f>+ハーフの試合時間計算!B32</f>
        <v>0.41666666666666669</v>
      </c>
      <c r="F31" s="110">
        <f>組合せ!K9</f>
        <v>0</v>
      </c>
      <c r="G31" s="225" t="str">
        <f>組合せ!K8</f>
        <v>③</v>
      </c>
      <c r="H31" s="226" t="s">
        <v>236</v>
      </c>
      <c r="I31" s="227" t="str">
        <f>組合せ!K12</f>
        <v>②</v>
      </c>
      <c r="J31" s="110"/>
      <c r="K31" s="256" t="s">
        <v>425</v>
      </c>
      <c r="L31" s="158"/>
      <c r="M31" s="116"/>
      <c r="N31" s="172"/>
      <c r="O31" s="117">
        <f>F33</f>
        <v>0</v>
      </c>
      <c r="P31" s="118">
        <f>J33</f>
        <v>0</v>
      </c>
      <c r="Q31" s="119">
        <v>0.41666666666666669</v>
      </c>
      <c r="R31" s="120" t="s">
        <v>277</v>
      </c>
      <c r="S31" s="121">
        <v>0.4513888888888889</v>
      </c>
    </row>
    <row r="32" spans="1:19" ht="20" customHeight="1">
      <c r="A32" s="476"/>
      <c r="B32" s="476"/>
      <c r="C32" s="129" t="s">
        <v>279</v>
      </c>
      <c r="D32" s="123">
        <f t="shared" ref="D32:D36" si="4">E31</f>
        <v>0.41666666666666669</v>
      </c>
      <c r="E32" s="123">
        <f>+ハーフの試合時間計算!B33</f>
        <v>0.45833333333333337</v>
      </c>
      <c r="F32" s="113">
        <f>組合せ!N9</f>
        <v>0</v>
      </c>
      <c r="G32" s="130" t="str">
        <f>組合せ!N8</f>
        <v>ｸﾞﾙｰﾌﾟ３位</v>
      </c>
      <c r="H32" s="228" t="s">
        <v>236</v>
      </c>
      <c r="I32" s="132" t="str">
        <f>組合せ!N12</f>
        <v>ｸﾞﾙｰﾌﾟ３位</v>
      </c>
      <c r="J32" s="113"/>
      <c r="K32" s="258" t="s">
        <v>425</v>
      </c>
      <c r="L32" s="115"/>
      <c r="M32" s="128"/>
      <c r="N32" s="169"/>
      <c r="O32" s="117">
        <f>F31</f>
        <v>0</v>
      </c>
      <c r="P32" s="118">
        <f>J31</f>
        <v>0</v>
      </c>
      <c r="Q32" s="119">
        <f>S31</f>
        <v>0.4513888888888889</v>
      </c>
      <c r="R32" s="120" t="s">
        <v>277</v>
      </c>
      <c r="S32" s="121">
        <v>0.48611111111111099</v>
      </c>
    </row>
    <row r="33" spans="1:19" ht="20" customHeight="1">
      <c r="A33" s="476"/>
      <c r="B33" s="476"/>
      <c r="C33" s="129" t="s">
        <v>280</v>
      </c>
      <c r="D33" s="123">
        <f t="shared" si="4"/>
        <v>0.45833333333333337</v>
      </c>
      <c r="E33" s="123">
        <f>+ハーフの試合時間計算!B34</f>
        <v>0.5</v>
      </c>
      <c r="F33" s="113">
        <f>組合せ!Q9</f>
        <v>0</v>
      </c>
      <c r="G33" s="130" t="str">
        <f>組合せ!Q8</f>
        <v>Ａ２位</v>
      </c>
      <c r="H33" s="228" t="s">
        <v>236</v>
      </c>
      <c r="I33" s="132" t="str">
        <f>組合せ!Q12</f>
        <v>3位最多得点</v>
      </c>
      <c r="J33" s="113"/>
      <c r="K33" s="114"/>
      <c r="L33" s="115"/>
      <c r="M33" s="128"/>
      <c r="N33" s="169"/>
      <c r="O33" s="117">
        <f>F35</f>
        <v>0</v>
      </c>
      <c r="P33" s="118">
        <f>J35</f>
        <v>0</v>
      </c>
      <c r="Q33" s="119">
        <f>S32</f>
        <v>0.48611111111111099</v>
      </c>
      <c r="R33" s="120" t="s">
        <v>277</v>
      </c>
      <c r="S33" s="121">
        <v>0.52083333333333404</v>
      </c>
    </row>
    <row r="34" spans="1:19" ht="20" customHeight="1">
      <c r="A34" s="476"/>
      <c r="B34" s="476"/>
      <c r="C34" s="129" t="s">
        <v>281</v>
      </c>
      <c r="D34" s="123">
        <f t="shared" si="4"/>
        <v>0.5</v>
      </c>
      <c r="E34" s="123">
        <f>+ハーフの試合時間計算!B35</f>
        <v>0.54166666666666663</v>
      </c>
      <c r="F34" s="113">
        <f>組合せ!T9</f>
        <v>0</v>
      </c>
      <c r="G34" s="130" t="str">
        <f>組合せ!T8</f>
        <v>Ｂ２位</v>
      </c>
      <c r="H34" s="186" t="s">
        <v>236</v>
      </c>
      <c r="I34" s="132" t="str">
        <f>組合せ!T12</f>
        <v>Ｃ２位</v>
      </c>
      <c r="J34" s="113"/>
      <c r="K34" s="136"/>
      <c r="L34" s="150"/>
      <c r="M34" s="128"/>
      <c r="N34" s="169"/>
      <c r="O34" s="117">
        <f>F36</f>
        <v>0</v>
      </c>
      <c r="P34" s="118">
        <f>J36</f>
        <v>0</v>
      </c>
      <c r="Q34" s="119">
        <f>S33</f>
        <v>0.52083333333333404</v>
      </c>
      <c r="R34" s="120" t="s">
        <v>277</v>
      </c>
      <c r="S34" s="121">
        <v>0.55555555555555602</v>
      </c>
    </row>
    <row r="35" spans="1:19" ht="20" customHeight="1">
      <c r="A35" s="476"/>
      <c r="B35" s="476"/>
      <c r="C35" s="129" t="s">
        <v>282</v>
      </c>
      <c r="D35" s="123">
        <f t="shared" si="4"/>
        <v>0.54166666666666663</v>
      </c>
      <c r="E35" s="123">
        <f>+ハーフの試合時間計算!B36</f>
        <v>0.58333333333333326</v>
      </c>
      <c r="F35" s="162">
        <f>組合せ!W9</f>
        <v>0</v>
      </c>
      <c r="G35" s="163" t="str">
        <f>組合せ!W8</f>
        <v>Ａ１位</v>
      </c>
      <c r="H35" s="186" t="s">
        <v>236</v>
      </c>
      <c r="I35" s="164" t="str">
        <f>組合せ!W12</f>
        <v>Ｂ１位</v>
      </c>
      <c r="J35" s="113"/>
      <c r="K35" s="257" t="s">
        <v>426</v>
      </c>
      <c r="L35" s="115"/>
      <c r="M35" s="128"/>
      <c r="N35" s="175"/>
      <c r="O35" s="117"/>
      <c r="P35" s="118"/>
      <c r="Q35" s="119">
        <f>S34</f>
        <v>0.55555555555555602</v>
      </c>
      <c r="R35" s="120" t="s">
        <v>277</v>
      </c>
      <c r="S35" s="121">
        <v>0.59027777777777801</v>
      </c>
    </row>
    <row r="36" spans="1:19" ht="20" customHeight="1">
      <c r="A36" s="476"/>
      <c r="B36" s="476"/>
      <c r="C36" s="129" t="s">
        <v>283</v>
      </c>
      <c r="D36" s="123">
        <f t="shared" si="4"/>
        <v>0.58333333333333326</v>
      </c>
      <c r="E36" s="123">
        <f>+ハーフの試合時間計算!B37</f>
        <v>0.62499999999999989</v>
      </c>
      <c r="F36" s="113">
        <f>組合せ!K16</f>
        <v>0</v>
      </c>
      <c r="G36" s="130" t="str">
        <f>組合せ!K15</f>
        <v>Ｃ１位</v>
      </c>
      <c r="H36" s="186" t="s">
        <v>236</v>
      </c>
      <c r="I36" s="132" t="str">
        <f>組合せ!K19</f>
        <v>春季優勝</v>
      </c>
      <c r="J36" s="113"/>
      <c r="K36" s="257" t="s">
        <v>426</v>
      </c>
      <c r="L36" s="115"/>
      <c r="M36" s="128"/>
      <c r="N36" s="175"/>
      <c r="O36" s="117"/>
      <c r="P36" s="118"/>
      <c r="Q36" s="119">
        <f>S35</f>
        <v>0.59027777777777801</v>
      </c>
      <c r="R36" s="120" t="s">
        <v>277</v>
      </c>
      <c r="S36" s="121">
        <v>0.625</v>
      </c>
    </row>
    <row r="37" spans="1:19" ht="20" customHeight="1" thickBot="1">
      <c r="A37" s="476"/>
      <c r="B37" s="476"/>
      <c r="C37" s="129"/>
      <c r="D37" s="123"/>
      <c r="E37" s="123"/>
      <c r="F37" s="135"/>
      <c r="G37" s="111"/>
      <c r="H37" s="174" t="s">
        <v>236</v>
      </c>
      <c r="I37" s="132"/>
      <c r="J37" s="133"/>
      <c r="K37" s="127"/>
      <c r="L37" s="115"/>
      <c r="M37" s="128"/>
      <c r="N37" s="175"/>
      <c r="O37" s="137"/>
      <c r="P37" s="138"/>
      <c r="Q37" s="166"/>
      <c r="R37" s="167"/>
      <c r="S37" s="168"/>
    </row>
    <row r="38" spans="1:19" ht="20" customHeight="1" thickBot="1">
      <c r="A38" s="477"/>
      <c r="B38" s="477"/>
      <c r="C38" s="142"/>
      <c r="D38" s="143"/>
      <c r="E38" s="176"/>
      <c r="F38" s="145"/>
      <c r="G38" s="146"/>
      <c r="H38" s="177" t="s">
        <v>284</v>
      </c>
      <c r="I38" s="170"/>
      <c r="J38" s="171"/>
      <c r="K38" s="178"/>
      <c r="L38" s="179"/>
      <c r="M38" s="151"/>
      <c r="N38" s="152"/>
      <c r="O38" s="102">
        <f>F40</f>
        <v>0</v>
      </c>
      <c r="P38" s="103">
        <f>J40</f>
        <v>0</v>
      </c>
      <c r="Q38" s="153">
        <v>0.38194444444444442</v>
      </c>
      <c r="R38" s="101" t="s">
        <v>277</v>
      </c>
      <c r="S38" s="154">
        <v>0.41666666666666669</v>
      </c>
    </row>
    <row r="39" spans="1:19" ht="20" customHeight="1">
      <c r="A39" s="475">
        <f>+リスト!J10</f>
        <v>45935</v>
      </c>
      <c r="B39" s="475" t="str">
        <f>+リスト!O10</f>
        <v>kobelcoｽﾎﾟｰﾂﾊﾟｰｸ人工芝G</v>
      </c>
      <c r="C39" s="180" t="s">
        <v>285</v>
      </c>
      <c r="D39" s="108">
        <f>'[1]試合時間計算(20分)'!B3</f>
        <v>0.38194444444444448</v>
      </c>
      <c r="E39" s="109">
        <f>+ハーフの試合時間計算!B32</f>
        <v>0.41666666666666669</v>
      </c>
      <c r="F39" s="110">
        <f>組合せ!K24</f>
        <v>0</v>
      </c>
      <c r="G39" s="155"/>
      <c r="H39" s="181" t="s">
        <v>236</v>
      </c>
      <c r="I39" s="157"/>
      <c r="J39" s="110">
        <f>組合せ!K26</f>
        <v>0</v>
      </c>
      <c r="K39" s="256" t="s">
        <v>425</v>
      </c>
      <c r="L39" s="182"/>
      <c r="M39" s="183"/>
      <c r="N39" s="184"/>
      <c r="O39" s="117">
        <f>F41</f>
        <v>0</v>
      </c>
      <c r="P39" s="118">
        <f>J41</f>
        <v>0</v>
      </c>
      <c r="Q39" s="119">
        <v>0.41666666666666669</v>
      </c>
      <c r="R39" s="120" t="s">
        <v>277</v>
      </c>
      <c r="S39" s="121">
        <v>0.4513888888888889</v>
      </c>
    </row>
    <row r="40" spans="1:19" ht="20" customHeight="1">
      <c r="A40" s="476"/>
      <c r="B40" s="476"/>
      <c r="C40" s="185" t="s">
        <v>286</v>
      </c>
      <c r="D40" s="123">
        <f t="shared" ref="D40:D43" si="5">E39</f>
        <v>0.41666666666666669</v>
      </c>
      <c r="E40" s="124">
        <f>+ハーフの試合時間計算!B33</f>
        <v>0.45833333333333337</v>
      </c>
      <c r="F40" s="113">
        <f>組合せ!N24</f>
        <v>0</v>
      </c>
      <c r="G40" s="159"/>
      <c r="H40" s="186" t="s">
        <v>236</v>
      </c>
      <c r="I40" s="161"/>
      <c r="J40" s="113">
        <f>組合せ!N26</f>
        <v>0</v>
      </c>
      <c r="K40" s="258" t="s">
        <v>425</v>
      </c>
      <c r="L40" s="187"/>
      <c r="M40" s="188"/>
      <c r="N40" s="189"/>
      <c r="O40" s="117">
        <f>F39</f>
        <v>0</v>
      </c>
      <c r="P40" s="118">
        <f>J39</f>
        <v>0</v>
      </c>
      <c r="Q40" s="119">
        <f>S39</f>
        <v>0.4513888888888889</v>
      </c>
      <c r="R40" s="120" t="s">
        <v>277</v>
      </c>
      <c r="S40" s="121">
        <v>0.48611111111111099</v>
      </c>
    </row>
    <row r="41" spans="1:19" ht="20" customHeight="1">
      <c r="A41" s="476"/>
      <c r="B41" s="476"/>
      <c r="C41" s="185" t="s">
        <v>287</v>
      </c>
      <c r="D41" s="123">
        <f t="shared" si="5"/>
        <v>0.45833333333333337</v>
      </c>
      <c r="E41" s="124">
        <f>+ハーフの試合時間計算!B34</f>
        <v>0.5</v>
      </c>
      <c r="F41" s="113">
        <f>組合せ!Q24</f>
        <v>0</v>
      </c>
      <c r="G41" s="130"/>
      <c r="H41" s="174" t="s">
        <v>236</v>
      </c>
      <c r="I41" s="132"/>
      <c r="J41" s="113">
        <f>組合せ!Q26</f>
        <v>0</v>
      </c>
      <c r="K41" s="190"/>
      <c r="L41" s="191"/>
      <c r="M41" s="192"/>
      <c r="N41" s="193"/>
      <c r="O41" s="117">
        <f>F43</f>
        <v>0</v>
      </c>
      <c r="P41" s="118">
        <f>J43</f>
        <v>0</v>
      </c>
      <c r="Q41" s="119">
        <f>S40</f>
        <v>0.48611111111111099</v>
      </c>
      <c r="R41" s="120" t="s">
        <v>277</v>
      </c>
      <c r="S41" s="121">
        <v>0.52083333333333404</v>
      </c>
    </row>
    <row r="42" spans="1:19" ht="20" customHeight="1">
      <c r="A42" s="476"/>
      <c r="B42" s="476"/>
      <c r="C42" s="185" t="s">
        <v>288</v>
      </c>
      <c r="D42" s="123">
        <f t="shared" si="5"/>
        <v>0.5</v>
      </c>
      <c r="E42" s="124">
        <f>+ハーフの試合時間計算!B35</f>
        <v>0.54166666666666663</v>
      </c>
      <c r="F42" s="113">
        <f>組合せ!T24</f>
        <v>0</v>
      </c>
      <c r="G42" s="159"/>
      <c r="H42" s="194" t="s">
        <v>236</v>
      </c>
      <c r="I42" s="161"/>
      <c r="J42" s="113">
        <f>組合せ!T26</f>
        <v>0</v>
      </c>
      <c r="K42" s="257" t="s">
        <v>426</v>
      </c>
      <c r="L42" s="191"/>
      <c r="M42" s="195"/>
      <c r="N42" s="189"/>
      <c r="O42" s="117"/>
      <c r="P42" s="118"/>
      <c r="Q42" s="119">
        <f>S41</f>
        <v>0.52083333333333404</v>
      </c>
      <c r="R42" s="120" t="s">
        <v>277</v>
      </c>
      <c r="S42" s="121">
        <v>0.55555555555555602</v>
      </c>
    </row>
    <row r="43" spans="1:19" ht="20" customHeight="1">
      <c r="A43" s="476"/>
      <c r="B43" s="476"/>
      <c r="C43" s="185" t="s">
        <v>289</v>
      </c>
      <c r="D43" s="123">
        <f t="shared" si="5"/>
        <v>0.54166666666666663</v>
      </c>
      <c r="E43" s="124">
        <f>+ハーフの試合時間計算!B36</f>
        <v>0.58333333333333326</v>
      </c>
      <c r="F43" s="162">
        <f>組合せ!W24</f>
        <v>0</v>
      </c>
      <c r="G43" s="163"/>
      <c r="H43" s="173" t="s">
        <v>236</v>
      </c>
      <c r="I43" s="164"/>
      <c r="J43" s="113">
        <f>組合せ!W26</f>
        <v>0</v>
      </c>
      <c r="K43" s="257" t="s">
        <v>426</v>
      </c>
      <c r="L43" s="191"/>
      <c r="M43" s="195"/>
      <c r="N43" s="189"/>
      <c r="O43" s="117"/>
      <c r="P43" s="118"/>
      <c r="Q43" s="119">
        <f>S42</f>
        <v>0.55555555555555602</v>
      </c>
      <c r="R43" s="120" t="s">
        <v>277</v>
      </c>
      <c r="S43" s="121">
        <v>0.59027777777777801</v>
      </c>
    </row>
    <row r="44" spans="1:19" ht="20" customHeight="1">
      <c r="A44" s="476"/>
      <c r="B44" s="476"/>
      <c r="C44" s="185" t="s">
        <v>457</v>
      </c>
      <c r="D44" s="123"/>
      <c r="E44" s="134"/>
      <c r="F44" s="113"/>
      <c r="G44" s="130"/>
      <c r="H44" s="173" t="s">
        <v>236</v>
      </c>
      <c r="I44" s="132"/>
      <c r="J44" s="113"/>
      <c r="K44" s="196"/>
      <c r="L44" s="197"/>
      <c r="M44" s="195"/>
      <c r="N44" s="198"/>
      <c r="O44" s="117"/>
      <c r="P44" s="118"/>
      <c r="Q44" s="119">
        <f>S43</f>
        <v>0.59027777777777801</v>
      </c>
      <c r="R44" s="120" t="s">
        <v>277</v>
      </c>
      <c r="S44" s="121">
        <v>0.625</v>
      </c>
    </row>
    <row r="45" spans="1:19" ht="20" customHeight="1" thickBot="1">
      <c r="A45" s="476"/>
      <c r="B45" s="476"/>
      <c r="C45" s="185"/>
      <c r="D45" s="123"/>
      <c r="E45" s="134"/>
      <c r="F45" s="135"/>
      <c r="G45" s="111"/>
      <c r="H45" s="173" t="s">
        <v>236</v>
      </c>
      <c r="I45" s="132"/>
      <c r="J45" s="133"/>
      <c r="K45" s="196"/>
      <c r="L45" s="197"/>
      <c r="M45" s="195"/>
      <c r="N45" s="198"/>
      <c r="O45" s="137"/>
      <c r="P45" s="138"/>
      <c r="Q45" s="166"/>
      <c r="R45" s="167"/>
      <c r="S45" s="168"/>
    </row>
    <row r="46" spans="1:19" ht="20" customHeight="1" thickBot="1">
      <c r="A46" s="477"/>
      <c r="B46" s="477"/>
      <c r="C46" s="199"/>
      <c r="D46" s="200"/>
      <c r="E46" s="201"/>
      <c r="F46" s="145"/>
      <c r="G46" s="146"/>
      <c r="H46" s="202" t="s">
        <v>236</v>
      </c>
      <c r="I46" s="170"/>
      <c r="J46" s="171"/>
      <c r="K46" s="203"/>
      <c r="L46" s="204"/>
      <c r="M46" s="205"/>
      <c r="N46" s="206"/>
      <c r="O46" s="207"/>
      <c r="P46" s="207"/>
      <c r="Q46" s="207"/>
    </row>
    <row r="47" spans="1:19" ht="20" customHeight="1" outlineLevel="1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</row>
    <row r="56" spans="6:12" ht="20" customHeight="1">
      <c r="F56" s="208"/>
      <c r="G56" s="208"/>
      <c r="H56" s="209"/>
      <c r="I56" s="208"/>
      <c r="J56" s="208"/>
      <c r="K56" s="208"/>
      <c r="L56" s="208"/>
    </row>
  </sheetData>
  <mergeCells count="27">
    <mergeCell ref="Q4:S5"/>
    <mergeCell ref="A5:A6"/>
    <mergeCell ref="C5:C6"/>
    <mergeCell ref="D5:D6"/>
    <mergeCell ref="E5:E6"/>
    <mergeCell ref="F5:J6"/>
    <mergeCell ref="K5:K6"/>
    <mergeCell ref="L5:L6"/>
    <mergeCell ref="M5:N6"/>
    <mergeCell ref="B5:B6"/>
    <mergeCell ref="O2:P2"/>
    <mergeCell ref="F4:N4"/>
    <mergeCell ref="O4:P5"/>
    <mergeCell ref="A7:A14"/>
    <mergeCell ref="B7:B10"/>
    <mergeCell ref="B11:B14"/>
    <mergeCell ref="B31:B38"/>
    <mergeCell ref="B39:B46"/>
    <mergeCell ref="A39:A46"/>
    <mergeCell ref="A31:A38"/>
    <mergeCell ref="A2:N3"/>
    <mergeCell ref="A15:A22"/>
    <mergeCell ref="B15:B18"/>
    <mergeCell ref="B19:B22"/>
    <mergeCell ref="A23:A30"/>
    <mergeCell ref="B23:B26"/>
    <mergeCell ref="B27:B30"/>
  </mergeCells>
  <phoneticPr fontId="2"/>
  <printOptions horizontalCentered="1"/>
  <pageMargins left="0.35433070866141736" right="0.35433070866141736" top="0.19685039370078741" bottom="0.11811023622047245" header="0.35433070866141736" footer="0.11811023622047245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3"/>
  <sheetViews>
    <sheetView view="pageBreakPreview" zoomScale="125" zoomScaleNormal="100" zoomScaleSheetLayoutView="55" workbookViewId="0">
      <selection activeCell="G5" sqref="G5:G6"/>
    </sheetView>
  </sheetViews>
  <sheetFormatPr baseColWidth="10" defaultColWidth="9" defaultRowHeight="14"/>
  <cols>
    <col min="1" max="1" width="9" style="212"/>
    <col min="2" max="9" width="10.83203125" style="211" customWidth="1"/>
    <col min="10" max="16384" width="9" style="212"/>
  </cols>
  <sheetData>
    <row r="1" spans="1:10" ht="30.5" customHeight="1">
      <c r="A1" s="547" t="s">
        <v>380</v>
      </c>
      <c r="B1" s="547"/>
      <c r="C1" s="547"/>
      <c r="D1" s="547"/>
      <c r="E1" s="547"/>
      <c r="F1" s="547"/>
      <c r="G1" s="547"/>
      <c r="H1" s="547"/>
      <c r="I1" s="547"/>
      <c r="J1" s="547"/>
    </row>
    <row r="2" spans="1:10" ht="13.5" customHeight="1" thickBot="1"/>
    <row r="3" spans="1:10" ht="16.5" customHeight="1">
      <c r="B3" s="528" t="s">
        <v>294</v>
      </c>
      <c r="C3" s="508" t="str">
        <f>組合せ!B22</f>
        <v>【西宮ＪＲＣ】</v>
      </c>
      <c r="D3" s="510" t="str">
        <f>組合せ!C22</f>
        <v>【姫路ＲＳ】</v>
      </c>
      <c r="E3" s="510" t="str">
        <f>組合せ!D22</f>
        <v>【尼崎ＲＳ】</v>
      </c>
      <c r="F3" s="512" t="str">
        <f>組合せ!E22</f>
        <v>【神戸ＲＣＵ】</v>
      </c>
      <c r="G3" s="514" t="s">
        <v>295</v>
      </c>
      <c r="H3" s="550" t="s">
        <v>376</v>
      </c>
      <c r="I3" s="516" t="s">
        <v>296</v>
      </c>
    </row>
    <row r="4" spans="1:10" ht="16.5" customHeight="1" thickBot="1">
      <c r="B4" s="529"/>
      <c r="C4" s="509"/>
      <c r="D4" s="511"/>
      <c r="E4" s="511"/>
      <c r="F4" s="513"/>
      <c r="G4" s="515"/>
      <c r="H4" s="551"/>
      <c r="I4" s="517"/>
    </row>
    <row r="5" spans="1:10" ht="16.5" customHeight="1">
      <c r="B5" s="518" t="str">
        <f>C3</f>
        <v>【西宮ＪＲＣ】</v>
      </c>
      <c r="C5" s="520"/>
      <c r="D5" s="522"/>
      <c r="E5" s="522"/>
      <c r="F5" s="522"/>
      <c r="G5" s="524"/>
      <c r="H5" s="548" t="s">
        <v>491</v>
      </c>
      <c r="I5" s="526"/>
    </row>
    <row r="6" spans="1:10" ht="16.5" customHeight="1">
      <c r="B6" s="519"/>
      <c r="C6" s="521"/>
      <c r="D6" s="523"/>
      <c r="E6" s="523"/>
      <c r="F6" s="523"/>
      <c r="G6" s="525"/>
      <c r="H6" s="549"/>
      <c r="I6" s="527"/>
    </row>
    <row r="7" spans="1:10" ht="16.5" customHeight="1">
      <c r="B7" s="531" t="str">
        <f>D3</f>
        <v>【姫路ＲＳ】</v>
      </c>
      <c r="C7" s="532"/>
      <c r="D7" s="533"/>
      <c r="E7" s="523"/>
      <c r="F7" s="523"/>
      <c r="G7" s="530"/>
      <c r="H7" s="538"/>
      <c r="I7" s="527"/>
    </row>
    <row r="8" spans="1:10" ht="16.5" customHeight="1">
      <c r="B8" s="531"/>
      <c r="C8" s="532"/>
      <c r="D8" s="533"/>
      <c r="E8" s="523"/>
      <c r="F8" s="523"/>
      <c r="G8" s="530"/>
      <c r="H8" s="538"/>
      <c r="I8" s="527"/>
    </row>
    <row r="9" spans="1:10" ht="16.5" customHeight="1">
      <c r="B9" s="518" t="str">
        <f>E3</f>
        <v>【尼崎ＲＳ】</v>
      </c>
      <c r="C9" s="532"/>
      <c r="D9" s="523"/>
      <c r="E9" s="533"/>
      <c r="F9" s="523"/>
      <c r="G9" s="530"/>
      <c r="H9" s="538"/>
      <c r="I9" s="527"/>
    </row>
    <row r="10" spans="1:10" ht="16.5" customHeight="1">
      <c r="B10" s="519"/>
      <c r="C10" s="532"/>
      <c r="D10" s="523"/>
      <c r="E10" s="533"/>
      <c r="F10" s="536"/>
      <c r="G10" s="530"/>
      <c r="H10" s="538"/>
      <c r="I10" s="527"/>
    </row>
    <row r="11" spans="1:10" ht="16.5" customHeight="1">
      <c r="B11" s="518" t="str">
        <f>F3</f>
        <v>【神戸ＲＣＵ】</v>
      </c>
      <c r="C11" s="532"/>
      <c r="D11" s="523"/>
      <c r="E11" s="523"/>
      <c r="F11" s="533"/>
      <c r="G11" s="530"/>
      <c r="H11" s="538"/>
      <c r="I11" s="527"/>
    </row>
    <row r="12" spans="1:10" ht="16.5" customHeight="1" thickBot="1">
      <c r="B12" s="519"/>
      <c r="C12" s="532"/>
      <c r="D12" s="523"/>
      <c r="E12" s="523"/>
      <c r="F12" s="534"/>
      <c r="G12" s="535"/>
      <c r="H12" s="543"/>
      <c r="I12" s="537"/>
    </row>
    <row r="13" spans="1:10" ht="13.5" customHeight="1">
      <c r="B13" s="213"/>
      <c r="C13" s="214"/>
      <c r="D13" s="214"/>
      <c r="E13" s="214"/>
      <c r="F13" s="214"/>
      <c r="G13" s="214"/>
      <c r="H13" s="214"/>
      <c r="I13" s="214"/>
    </row>
    <row r="14" spans="1:10" ht="13.5" customHeight="1">
      <c r="B14" s="215"/>
    </row>
    <row r="15" spans="1:10" ht="13.5" customHeight="1" thickBot="1">
      <c r="B15" s="215"/>
    </row>
    <row r="16" spans="1:10" ht="15" customHeight="1">
      <c r="B16" s="528" t="s">
        <v>297</v>
      </c>
      <c r="C16" s="508" t="str">
        <f>組合せ!B31</f>
        <v>【兵庫県ＲＳ】</v>
      </c>
      <c r="D16" s="510" t="str">
        <f>組合せ!C31</f>
        <v>【ＲＳ合同】</v>
      </c>
      <c r="E16" s="510" t="str">
        <f>組合せ!D31</f>
        <v>【三田ＲＣＪ】</v>
      </c>
      <c r="F16" s="512" t="str">
        <f>組合せ!E31</f>
        <v>【西神戸ＲＳ】</v>
      </c>
      <c r="G16" s="514" t="s">
        <v>295</v>
      </c>
      <c r="H16" s="550" t="s">
        <v>376</v>
      </c>
      <c r="I16" s="516" t="s">
        <v>296</v>
      </c>
    </row>
    <row r="17" spans="2:9" ht="15" customHeight="1" thickBot="1">
      <c r="B17" s="529"/>
      <c r="C17" s="509"/>
      <c r="D17" s="511"/>
      <c r="E17" s="511"/>
      <c r="F17" s="513"/>
      <c r="G17" s="515"/>
      <c r="H17" s="551"/>
      <c r="I17" s="517"/>
    </row>
    <row r="18" spans="2:9" ht="15" customHeight="1">
      <c r="B18" s="518" t="str">
        <f>C16</f>
        <v>【兵庫県ＲＳ】</v>
      </c>
      <c r="C18" s="520"/>
      <c r="D18" s="522"/>
      <c r="E18" s="522"/>
      <c r="F18" s="522"/>
      <c r="G18" s="524"/>
      <c r="H18" s="548"/>
      <c r="I18" s="526"/>
    </row>
    <row r="19" spans="2:9" ht="15" customHeight="1">
      <c r="B19" s="519"/>
      <c r="C19" s="521"/>
      <c r="D19" s="523"/>
      <c r="E19" s="523"/>
      <c r="F19" s="523"/>
      <c r="G19" s="525"/>
      <c r="H19" s="549"/>
      <c r="I19" s="527"/>
    </row>
    <row r="20" spans="2:9" ht="15" customHeight="1">
      <c r="B20" s="531" t="str">
        <f>D16</f>
        <v>【ＲＳ合同】</v>
      </c>
      <c r="C20" s="532"/>
      <c r="D20" s="533"/>
      <c r="E20" s="523"/>
      <c r="F20" s="523"/>
      <c r="G20" s="530"/>
      <c r="H20" s="538"/>
      <c r="I20" s="527"/>
    </row>
    <row r="21" spans="2:9" ht="15" customHeight="1">
      <c r="B21" s="531"/>
      <c r="C21" s="532"/>
      <c r="D21" s="533"/>
      <c r="E21" s="523"/>
      <c r="F21" s="523"/>
      <c r="G21" s="530"/>
      <c r="H21" s="538"/>
      <c r="I21" s="527"/>
    </row>
    <row r="22" spans="2:9" ht="15" customHeight="1">
      <c r="B22" s="518" t="str">
        <f>E16</f>
        <v>【三田ＲＣＪ】</v>
      </c>
      <c r="C22" s="532"/>
      <c r="D22" s="523"/>
      <c r="E22" s="533"/>
      <c r="F22" s="523"/>
      <c r="G22" s="530"/>
      <c r="H22" s="538"/>
      <c r="I22" s="527"/>
    </row>
    <row r="23" spans="2:9" ht="15" customHeight="1">
      <c r="B23" s="519"/>
      <c r="C23" s="532"/>
      <c r="D23" s="523"/>
      <c r="E23" s="533"/>
      <c r="F23" s="536"/>
      <c r="G23" s="530"/>
      <c r="H23" s="538"/>
      <c r="I23" s="527"/>
    </row>
    <row r="24" spans="2:9" ht="15" customHeight="1">
      <c r="B24" s="518" t="str">
        <f>F16</f>
        <v>【西神戸ＲＳ】</v>
      </c>
      <c r="C24" s="532"/>
      <c r="D24" s="523"/>
      <c r="E24" s="523"/>
      <c r="F24" s="533"/>
      <c r="G24" s="530"/>
      <c r="H24" s="538"/>
      <c r="I24" s="527"/>
    </row>
    <row r="25" spans="2:9" ht="15" customHeight="1" thickBot="1">
      <c r="B25" s="539"/>
      <c r="C25" s="540"/>
      <c r="D25" s="541"/>
      <c r="E25" s="541"/>
      <c r="F25" s="542"/>
      <c r="G25" s="535"/>
      <c r="H25" s="543"/>
      <c r="I25" s="537"/>
    </row>
    <row r="26" spans="2:9" ht="13.5" customHeight="1">
      <c r="B26" s="216"/>
    </row>
    <row r="27" spans="2:9" ht="13.5" customHeight="1">
      <c r="B27" s="216"/>
    </row>
    <row r="28" spans="2:9" ht="13.5" customHeight="1" thickBot="1"/>
    <row r="29" spans="2:9" ht="16.5" customHeight="1">
      <c r="B29" s="528" t="s">
        <v>298</v>
      </c>
      <c r="C29" s="544" t="str">
        <f>組合せ!B40</f>
        <v>【明石加古川ＲＣ】</v>
      </c>
      <c r="D29" s="510" t="str">
        <f>組合せ!C40</f>
        <v>【宝塚ＲＳ】</v>
      </c>
      <c r="E29" s="510" t="str">
        <f>組合せ!D40</f>
        <v>【川西市ＲＳ】</v>
      </c>
      <c r="F29" s="512" t="str">
        <f>組合せ!E40</f>
        <v>【伊丹ＲＳ】</v>
      </c>
      <c r="G29" s="514" t="s">
        <v>295</v>
      </c>
      <c r="H29" s="550" t="s">
        <v>376</v>
      </c>
      <c r="I29" s="516" t="s">
        <v>296</v>
      </c>
    </row>
    <row r="30" spans="2:9" ht="16.5" customHeight="1" thickBot="1">
      <c r="B30" s="529"/>
      <c r="C30" s="545"/>
      <c r="D30" s="511"/>
      <c r="E30" s="511"/>
      <c r="F30" s="513"/>
      <c r="G30" s="515"/>
      <c r="H30" s="551"/>
      <c r="I30" s="517"/>
    </row>
    <row r="31" spans="2:9" ht="16.5" customHeight="1">
      <c r="B31" s="546" t="str">
        <f>C29</f>
        <v>【明石加古川ＲＣ】</v>
      </c>
      <c r="C31" s="520"/>
      <c r="D31" s="522"/>
      <c r="E31" s="522"/>
      <c r="F31" s="522"/>
      <c r="G31" s="524"/>
      <c r="H31" s="548"/>
      <c r="I31" s="526"/>
    </row>
    <row r="32" spans="2:9" ht="16.5" customHeight="1">
      <c r="B32" s="531"/>
      <c r="C32" s="521"/>
      <c r="D32" s="523"/>
      <c r="E32" s="523"/>
      <c r="F32" s="523"/>
      <c r="G32" s="525"/>
      <c r="H32" s="549"/>
      <c r="I32" s="527"/>
    </row>
    <row r="33" spans="2:9" ht="16.5" customHeight="1">
      <c r="B33" s="531" t="str">
        <f>D29</f>
        <v>【宝塚ＲＳ】</v>
      </c>
      <c r="C33" s="532"/>
      <c r="D33" s="533"/>
      <c r="E33" s="523"/>
      <c r="F33" s="523"/>
      <c r="G33" s="530"/>
      <c r="H33" s="538"/>
      <c r="I33" s="527"/>
    </row>
    <row r="34" spans="2:9" ht="16.5" customHeight="1">
      <c r="B34" s="531"/>
      <c r="C34" s="532"/>
      <c r="D34" s="533"/>
      <c r="E34" s="523"/>
      <c r="F34" s="523"/>
      <c r="G34" s="530"/>
      <c r="H34" s="538"/>
      <c r="I34" s="527"/>
    </row>
    <row r="35" spans="2:9" ht="16.5" customHeight="1">
      <c r="B35" s="518" t="str">
        <f>E29</f>
        <v>【川西市ＲＳ】</v>
      </c>
      <c r="C35" s="532"/>
      <c r="D35" s="523"/>
      <c r="E35" s="533"/>
      <c r="F35" s="523"/>
      <c r="G35" s="530"/>
      <c r="H35" s="538"/>
      <c r="I35" s="527"/>
    </row>
    <row r="36" spans="2:9" ht="16.5" customHeight="1">
      <c r="B36" s="519"/>
      <c r="C36" s="532"/>
      <c r="D36" s="523"/>
      <c r="E36" s="533"/>
      <c r="F36" s="536"/>
      <c r="G36" s="530"/>
      <c r="H36" s="538"/>
      <c r="I36" s="527"/>
    </row>
    <row r="37" spans="2:9" ht="16.5" customHeight="1">
      <c r="B37" s="518" t="str">
        <f>F29</f>
        <v>【伊丹ＲＳ】</v>
      </c>
      <c r="C37" s="532"/>
      <c r="D37" s="523"/>
      <c r="E37" s="523"/>
      <c r="F37" s="533"/>
      <c r="G37" s="530"/>
      <c r="H37" s="538"/>
      <c r="I37" s="527"/>
    </row>
    <row r="38" spans="2:9" ht="16.5" customHeight="1" thickBot="1">
      <c r="B38" s="539"/>
      <c r="C38" s="540"/>
      <c r="D38" s="541"/>
      <c r="E38" s="541"/>
      <c r="F38" s="542"/>
      <c r="G38" s="535"/>
      <c r="H38" s="543"/>
      <c r="I38" s="537"/>
    </row>
    <row r="39" spans="2:9" ht="13.5" customHeight="1">
      <c r="B39" s="215"/>
    </row>
    <row r="40" spans="2:9" ht="13.5" customHeight="1">
      <c r="B40" s="215"/>
    </row>
    <row r="41" spans="2:9" ht="13.5" customHeight="1"/>
    <row r="42" spans="2:9" ht="16.5" customHeight="1">
      <c r="B42"/>
      <c r="C42"/>
      <c r="D42"/>
      <c r="E42"/>
      <c r="F42"/>
      <c r="G42"/>
      <c r="H42"/>
      <c r="I42"/>
    </row>
    <row r="43" spans="2:9" ht="16.5" customHeight="1">
      <c r="B43"/>
      <c r="C43"/>
      <c r="D43"/>
      <c r="E43"/>
      <c r="F43"/>
      <c r="G43"/>
      <c r="H43"/>
      <c r="I43"/>
    </row>
    <row r="44" spans="2:9" ht="16.5" customHeight="1">
      <c r="B44"/>
      <c r="C44"/>
      <c r="D44"/>
      <c r="E44"/>
      <c r="F44"/>
      <c r="G44"/>
      <c r="H44"/>
      <c r="I44"/>
    </row>
    <row r="45" spans="2:9" ht="16.5" customHeight="1">
      <c r="B45"/>
      <c r="C45"/>
      <c r="D45"/>
      <c r="E45"/>
      <c r="F45"/>
      <c r="G45"/>
      <c r="H45"/>
      <c r="I45"/>
    </row>
    <row r="46" spans="2:9" ht="16.5" customHeight="1">
      <c r="B46"/>
      <c r="C46"/>
      <c r="D46"/>
      <c r="E46"/>
      <c r="F46"/>
      <c r="G46"/>
      <c r="H46"/>
      <c r="I46"/>
    </row>
    <row r="47" spans="2:9" ht="16.5" customHeight="1">
      <c r="B47"/>
      <c r="C47"/>
      <c r="D47"/>
      <c r="E47"/>
      <c r="F47"/>
      <c r="G47"/>
      <c r="H47"/>
      <c r="I47"/>
    </row>
    <row r="48" spans="2:9" ht="16.5" customHeight="1">
      <c r="B48"/>
      <c r="C48"/>
      <c r="D48"/>
      <c r="E48"/>
      <c r="F48"/>
      <c r="G48"/>
      <c r="H48"/>
      <c r="I48"/>
    </row>
    <row r="49" spans="2:9" ht="16.5" customHeight="1">
      <c r="B49"/>
      <c r="C49"/>
      <c r="D49"/>
      <c r="E49"/>
      <c r="F49"/>
      <c r="G49"/>
      <c r="H49"/>
      <c r="I49"/>
    </row>
    <row r="50" spans="2:9" ht="16.5" customHeight="1">
      <c r="B50"/>
      <c r="C50"/>
      <c r="D50"/>
      <c r="E50"/>
      <c r="F50"/>
      <c r="G50"/>
      <c r="H50"/>
      <c r="I50"/>
    </row>
    <row r="51" spans="2:9" ht="16.5" customHeight="1">
      <c r="B51"/>
      <c r="C51"/>
      <c r="D51"/>
      <c r="E51"/>
      <c r="F51"/>
      <c r="G51"/>
      <c r="H51"/>
      <c r="I51"/>
    </row>
    <row r="52" spans="2:9" ht="13.5" customHeight="1"/>
    <row r="53" spans="2:9" ht="13.5" customHeight="1"/>
  </sheetData>
  <mergeCells count="121">
    <mergeCell ref="F35:F36"/>
    <mergeCell ref="G35:G36"/>
    <mergeCell ref="I31:I32"/>
    <mergeCell ref="H33:H34"/>
    <mergeCell ref="A1:J1"/>
    <mergeCell ref="I37:I38"/>
    <mergeCell ref="B37:B38"/>
    <mergeCell ref="C37:C38"/>
    <mergeCell ref="D37:D38"/>
    <mergeCell ref="E37:E38"/>
    <mergeCell ref="F37:F38"/>
    <mergeCell ref="H18:H19"/>
    <mergeCell ref="H22:H23"/>
    <mergeCell ref="H24:H25"/>
    <mergeCell ref="H29:H30"/>
    <mergeCell ref="H31:H32"/>
    <mergeCell ref="H3:H4"/>
    <mergeCell ref="H5:H6"/>
    <mergeCell ref="H7:H8"/>
    <mergeCell ref="H9:H10"/>
    <mergeCell ref="H11:H12"/>
    <mergeCell ref="H16:H17"/>
    <mergeCell ref="B35:B36"/>
    <mergeCell ref="C35:C36"/>
    <mergeCell ref="D35:D36"/>
    <mergeCell ref="E35:E36"/>
    <mergeCell ref="G37:G38"/>
    <mergeCell ref="I33:I34"/>
    <mergeCell ref="H37:H38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1:G32"/>
    <mergeCell ref="I35:I36"/>
    <mergeCell ref="B33:B34"/>
    <mergeCell ref="H35:H36"/>
    <mergeCell ref="C33:C34"/>
    <mergeCell ref="D33:D34"/>
    <mergeCell ref="E33:E34"/>
    <mergeCell ref="F33:F34"/>
    <mergeCell ref="G33:G34"/>
    <mergeCell ref="I29:I30"/>
    <mergeCell ref="B24:B25"/>
    <mergeCell ref="C24:C25"/>
    <mergeCell ref="D24:D25"/>
    <mergeCell ref="E24:E25"/>
    <mergeCell ref="F24:F25"/>
    <mergeCell ref="G24:G25"/>
    <mergeCell ref="I24:I25"/>
    <mergeCell ref="B22:B23"/>
    <mergeCell ref="C22:C23"/>
    <mergeCell ref="D22:D23"/>
    <mergeCell ref="E22:E23"/>
    <mergeCell ref="F22:F23"/>
    <mergeCell ref="G22:G23"/>
    <mergeCell ref="I18:I19"/>
    <mergeCell ref="B20:B21"/>
    <mergeCell ref="C20:C21"/>
    <mergeCell ref="D20:D21"/>
    <mergeCell ref="E20:E21"/>
    <mergeCell ref="F20:F21"/>
    <mergeCell ref="I22:I23"/>
    <mergeCell ref="G20:G21"/>
    <mergeCell ref="I20:I21"/>
    <mergeCell ref="B18:B19"/>
    <mergeCell ref="C18:C19"/>
    <mergeCell ref="D18:D19"/>
    <mergeCell ref="E18:E19"/>
    <mergeCell ref="F18:F19"/>
    <mergeCell ref="G18:G19"/>
    <mergeCell ref="H20:H21"/>
    <mergeCell ref="B16:B17"/>
    <mergeCell ref="C16:C17"/>
    <mergeCell ref="D16:D17"/>
    <mergeCell ref="E16:E17"/>
    <mergeCell ref="F16:F17"/>
    <mergeCell ref="G16:G17"/>
    <mergeCell ref="I16:I17"/>
    <mergeCell ref="B11:B12"/>
    <mergeCell ref="C11:C12"/>
    <mergeCell ref="G9:G10"/>
    <mergeCell ref="I9:I10"/>
    <mergeCell ref="B7:B8"/>
    <mergeCell ref="C7:C8"/>
    <mergeCell ref="D7:D8"/>
    <mergeCell ref="E7:E8"/>
    <mergeCell ref="F7:F8"/>
    <mergeCell ref="G7:G8"/>
    <mergeCell ref="D11:D12"/>
    <mergeCell ref="E11:E12"/>
    <mergeCell ref="F11:F12"/>
    <mergeCell ref="G11:G12"/>
    <mergeCell ref="I7:I8"/>
    <mergeCell ref="B9:B10"/>
    <mergeCell ref="C9:C10"/>
    <mergeCell ref="D9:D10"/>
    <mergeCell ref="E9:E10"/>
    <mergeCell ref="F9:F10"/>
    <mergeCell ref="I11:I12"/>
    <mergeCell ref="C3:C4"/>
    <mergeCell ref="D3:D4"/>
    <mergeCell ref="E3:E4"/>
    <mergeCell ref="F3:F4"/>
    <mergeCell ref="G3:G4"/>
    <mergeCell ref="I3:I4"/>
    <mergeCell ref="B5:B6"/>
    <mergeCell ref="C5:C6"/>
    <mergeCell ref="D5:D6"/>
    <mergeCell ref="E5:E6"/>
    <mergeCell ref="F5:F6"/>
    <mergeCell ref="G5:G6"/>
    <mergeCell ref="I5:I6"/>
    <mergeCell ref="B3:B4"/>
  </mergeCells>
  <phoneticPr fontId="2"/>
  <printOptions horizontalCentered="1"/>
  <pageMargins left="0.51181102362204722" right="0.51181102362204722" top="0.59055118110236227" bottom="0.59055118110236227" header="0.31496062992125984" footer="0.31496062992125984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9"/>
  <sheetViews>
    <sheetView zoomScale="90" zoomScaleNormal="90" workbookViewId="0">
      <selection activeCell="N19" sqref="N19"/>
    </sheetView>
  </sheetViews>
  <sheetFormatPr baseColWidth="10" defaultColWidth="8.83203125" defaultRowHeight="14"/>
  <cols>
    <col min="1" max="1" width="6.5" customWidth="1"/>
    <col min="2" max="2" width="15.33203125" customWidth="1"/>
    <col min="3" max="3" width="17.1640625" customWidth="1"/>
    <col min="4" max="4" width="5.1640625" bestFit="1" customWidth="1"/>
    <col min="5" max="5" width="19" bestFit="1" customWidth="1"/>
    <col min="6" max="6" width="2.83203125" customWidth="1"/>
    <col min="7" max="7" width="11" bestFit="1" customWidth="1"/>
    <col min="8" max="8" width="3.1640625" customWidth="1"/>
    <col min="9" max="9" width="6.5" customWidth="1"/>
    <col min="10" max="10" width="18.6640625" customWidth="1"/>
    <col min="11" max="11" width="5.1640625" bestFit="1" customWidth="1"/>
    <col min="12" max="12" width="24.1640625" customWidth="1"/>
    <col min="13" max="13" width="8.83203125" customWidth="1"/>
    <col min="14" max="14" width="23.6640625" bestFit="1" customWidth="1"/>
    <col min="15" max="15" width="19.1640625" customWidth="1"/>
    <col min="16" max="18" width="8.83203125" customWidth="1"/>
    <col min="19" max="19" width="18.33203125" bestFit="1" customWidth="1"/>
    <col min="20" max="20" width="20.5" bestFit="1" customWidth="1"/>
    <col min="21" max="21" width="45" bestFit="1" customWidth="1"/>
    <col min="22" max="42" width="9" customWidth="1"/>
  </cols>
  <sheetData>
    <row r="1" spans="1:54" ht="17">
      <c r="A1" t="s">
        <v>15</v>
      </c>
      <c r="G1" s="17" t="s">
        <v>28</v>
      </c>
      <c r="I1" t="s">
        <v>30</v>
      </c>
      <c r="S1" s="9" t="s">
        <v>57</v>
      </c>
      <c r="T1" s="9"/>
      <c r="U1" s="9"/>
      <c r="AP1" s="1"/>
      <c r="AQ1" s="3"/>
      <c r="AR1" s="3"/>
      <c r="AS1" s="3"/>
      <c r="AT1" s="3"/>
      <c r="AU1" s="3"/>
      <c r="AV1" s="3"/>
      <c r="AW1" s="3"/>
      <c r="AX1" s="2"/>
      <c r="AY1" s="2"/>
      <c r="AZ1" s="1"/>
      <c r="BA1" s="1"/>
      <c r="BB1" s="1"/>
    </row>
    <row r="2" spans="1:54" ht="17">
      <c r="A2" s="552" t="s">
        <v>29</v>
      </c>
      <c r="B2" s="552"/>
      <c r="C2" s="553"/>
      <c r="D2" s="553"/>
      <c r="E2" s="32" t="e">
        <f>VLOOKUP(C2,$N$23:$P$41,3,0)</f>
        <v>#N/A</v>
      </c>
      <c r="G2" s="5">
        <v>43</v>
      </c>
      <c r="I2" s="10"/>
      <c r="J2" s="10" t="s">
        <v>32</v>
      </c>
      <c r="K2" s="10" t="s">
        <v>34</v>
      </c>
      <c r="L2" s="10" t="s">
        <v>45</v>
      </c>
      <c r="M2" s="10" t="s">
        <v>33</v>
      </c>
      <c r="N2" s="10" t="s">
        <v>35</v>
      </c>
      <c r="O2" s="10" t="s">
        <v>489</v>
      </c>
      <c r="P2" s="10" t="s">
        <v>44</v>
      </c>
      <c r="Q2" s="10" t="s">
        <v>46</v>
      </c>
      <c r="S2" s="14" t="s">
        <v>47</v>
      </c>
      <c r="T2" s="15" t="s">
        <v>146</v>
      </c>
      <c r="U2" s="15" t="s">
        <v>8</v>
      </c>
      <c r="V2" s="1"/>
      <c r="W2" s="1"/>
      <c r="X2" s="1"/>
      <c r="Y2" s="1"/>
      <c r="AA2" s="1"/>
      <c r="AB2" s="1"/>
      <c r="AC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  <c r="AX2" s="2"/>
      <c r="AY2" s="2"/>
      <c r="AZ2" s="1"/>
      <c r="BA2" s="1"/>
      <c r="BB2" s="1"/>
    </row>
    <row r="3" spans="1:54" ht="17">
      <c r="A3" s="6" t="s">
        <v>16</v>
      </c>
      <c r="B3" s="6" t="s">
        <v>19</v>
      </c>
      <c r="C3" s="6" t="s">
        <v>17</v>
      </c>
      <c r="D3" s="6" t="s">
        <v>4</v>
      </c>
      <c r="E3" s="6" t="s">
        <v>18</v>
      </c>
      <c r="I3" s="35" t="s">
        <v>31</v>
      </c>
      <c r="J3" s="12">
        <v>45907</v>
      </c>
      <c r="K3" s="33" t="str">
        <f>IF(J3="Blank1","",(TEXT((WEEKDAY(J3,1)),"(AAA)")))</f>
        <v>(日)</v>
      </c>
      <c r="L3" s="8" t="str">
        <f>IF(J3="Blank1","Blank1",((DATESTRING(J3))&amp;"  "&amp;K3))</f>
        <v>令和07年09月07日  (日)</v>
      </c>
      <c r="M3" s="11">
        <v>0.41666666666666669</v>
      </c>
      <c r="N3" s="230" t="s">
        <v>412</v>
      </c>
      <c r="O3" s="9" t="s">
        <v>200</v>
      </c>
      <c r="P3" s="11" t="s">
        <v>194</v>
      </c>
      <c r="Q3" s="11">
        <v>0.39583333333333331</v>
      </c>
      <c r="S3" s="14" t="s">
        <v>48</v>
      </c>
      <c r="T3" s="15" t="s">
        <v>406</v>
      </c>
      <c r="U3" s="15" t="s">
        <v>9</v>
      </c>
      <c r="V3" s="1"/>
      <c r="W3" s="1"/>
      <c r="X3" s="1"/>
      <c r="Y3" s="1"/>
      <c r="AA3" s="1"/>
      <c r="AB3" s="1"/>
      <c r="AC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  <c r="AX3" s="2"/>
      <c r="AY3" s="2"/>
      <c r="AZ3" s="1"/>
      <c r="BA3" s="1"/>
      <c r="BB3" s="1"/>
    </row>
    <row r="4" spans="1:54" ht="17">
      <c r="A4" s="7">
        <v>1</v>
      </c>
      <c r="B4" s="9" t="s">
        <v>20</v>
      </c>
      <c r="C4" s="7"/>
      <c r="D4" s="7"/>
      <c r="E4" s="7"/>
      <c r="G4" s="17" t="s">
        <v>99</v>
      </c>
      <c r="I4" s="35" t="s">
        <v>31</v>
      </c>
      <c r="J4" s="12">
        <v>45907</v>
      </c>
      <c r="K4" s="33" t="str">
        <f>IF(J4="Blank2","",(TEXT((WEEKDAY(J4,1)),"(AAA)")))</f>
        <v>(日)</v>
      </c>
      <c r="L4" s="8" t="str">
        <f t="shared" ref="L4:L9" si="0">IF(J4="Blank2","Blank2",((DATESTRING(J4))&amp;"  "&amp;K4))</f>
        <v>令和07年09月07日  (日)</v>
      </c>
      <c r="M4" s="11">
        <v>0.66666666666666663</v>
      </c>
      <c r="N4" s="230" t="s">
        <v>412</v>
      </c>
      <c r="O4" s="233" t="s">
        <v>414</v>
      </c>
      <c r="P4" s="11" t="s">
        <v>191</v>
      </c>
      <c r="Q4" s="11">
        <v>0.625</v>
      </c>
      <c r="S4" s="14" t="s">
        <v>49</v>
      </c>
      <c r="T4" s="15" t="s">
        <v>53</v>
      </c>
      <c r="U4" s="15" t="s">
        <v>10</v>
      </c>
      <c r="V4" s="1"/>
      <c r="W4" s="1"/>
      <c r="X4" s="1"/>
      <c r="Y4" s="1"/>
      <c r="AA4" s="1"/>
      <c r="AB4" s="1"/>
      <c r="AC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3"/>
      <c r="AR4" s="3"/>
      <c r="AS4" s="3"/>
      <c r="AT4" s="3"/>
      <c r="AU4" s="3"/>
      <c r="AV4" s="3"/>
      <c r="AW4" s="3"/>
      <c r="AX4" s="2"/>
      <c r="AY4" s="2"/>
      <c r="AZ4" s="1"/>
      <c r="BA4" s="1"/>
      <c r="BB4" s="1"/>
    </row>
    <row r="5" spans="1:54" ht="17">
      <c r="A5" s="7">
        <v>2</v>
      </c>
      <c r="B5" s="9" t="s">
        <v>21</v>
      </c>
      <c r="C5" s="7"/>
      <c r="D5" s="7"/>
      <c r="E5" s="7"/>
      <c r="G5" s="16" t="s">
        <v>36</v>
      </c>
      <c r="I5" s="232" t="s">
        <v>415</v>
      </c>
      <c r="J5" s="12">
        <v>45914</v>
      </c>
      <c r="K5" s="33" t="str">
        <f>IF(J5="Blank2","",(TEXT((WEEKDAY(J5,1)),"(AAA)")))</f>
        <v>(日)</v>
      </c>
      <c r="L5" s="8" t="str">
        <f t="shared" si="0"/>
        <v>令和07年09月14日  (日)</v>
      </c>
      <c r="M5" s="11">
        <v>0.41666666666666669</v>
      </c>
      <c r="N5" s="230" t="s">
        <v>416</v>
      </c>
      <c r="O5" s="9" t="s">
        <v>199</v>
      </c>
      <c r="P5" s="9" t="s">
        <v>190</v>
      </c>
      <c r="Q5" s="11">
        <v>0.39583333333333331</v>
      </c>
      <c r="S5" s="14" t="s">
        <v>50</v>
      </c>
      <c r="T5" s="15" t="s">
        <v>11</v>
      </c>
      <c r="U5" s="15" t="s">
        <v>12</v>
      </c>
      <c r="V5" s="1"/>
      <c r="W5" s="1"/>
      <c r="X5" s="1"/>
      <c r="Y5" s="1"/>
      <c r="AA5" s="1"/>
      <c r="AB5" s="1"/>
      <c r="AC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3"/>
      <c r="AR5" s="3"/>
      <c r="AS5" s="3"/>
      <c r="AT5" s="3"/>
      <c r="AU5" s="3"/>
      <c r="AV5" s="3"/>
      <c r="AW5" s="3"/>
      <c r="AX5" s="2"/>
      <c r="AY5" s="2"/>
      <c r="AZ5" s="1"/>
      <c r="BA5" s="1"/>
      <c r="BB5" s="1"/>
    </row>
    <row r="6" spans="1:54" ht="17">
      <c r="A6" s="7">
        <v>3</v>
      </c>
      <c r="B6" s="9" t="s">
        <v>20</v>
      </c>
      <c r="C6" s="7"/>
      <c r="D6" s="7"/>
      <c r="E6" s="7"/>
      <c r="G6" s="16" t="s">
        <v>37</v>
      </c>
      <c r="I6" s="232" t="s">
        <v>415</v>
      </c>
      <c r="J6" s="12">
        <v>45914</v>
      </c>
      <c r="K6" s="33" t="s">
        <v>193</v>
      </c>
      <c r="L6" s="8" t="str">
        <f t="shared" si="0"/>
        <v>令和07年09月14日  （日）</v>
      </c>
      <c r="M6" s="11">
        <v>0.66666666666666663</v>
      </c>
      <c r="N6" s="230" t="s">
        <v>416</v>
      </c>
      <c r="O6" s="233" t="s">
        <v>414</v>
      </c>
      <c r="P6" s="11" t="s">
        <v>191</v>
      </c>
      <c r="Q6" s="11">
        <v>0.625</v>
      </c>
      <c r="S6" s="14" t="s">
        <v>51</v>
      </c>
      <c r="T6" s="15" t="s">
        <v>184</v>
      </c>
      <c r="U6" s="15" t="s">
        <v>407</v>
      </c>
      <c r="V6" s="1"/>
      <c r="W6" s="1"/>
      <c r="X6" s="1"/>
      <c r="Y6" s="1"/>
      <c r="Z6" s="1" t="s">
        <v>54</v>
      </c>
      <c r="AA6" s="1"/>
      <c r="AB6" s="1"/>
      <c r="AC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1"/>
      <c r="AS6" s="1"/>
      <c r="AT6" s="1"/>
      <c r="AU6" s="1"/>
      <c r="AV6" s="1"/>
      <c r="AW6" s="1"/>
      <c r="AX6" s="2"/>
      <c r="AY6" s="2"/>
      <c r="AZ6" s="1"/>
      <c r="BA6" s="1"/>
      <c r="BB6" s="1"/>
    </row>
    <row r="7" spans="1:54" ht="17">
      <c r="A7" s="7">
        <v>4</v>
      </c>
      <c r="B7" s="9" t="s">
        <v>22</v>
      </c>
      <c r="C7" s="7"/>
      <c r="D7" s="7"/>
      <c r="E7" s="7"/>
      <c r="G7" s="16" t="s">
        <v>38</v>
      </c>
      <c r="I7" s="232" t="s">
        <v>189</v>
      </c>
      <c r="J7" s="12">
        <v>45921</v>
      </c>
      <c r="K7" s="33" t="s">
        <v>193</v>
      </c>
      <c r="L7" s="8" t="str">
        <f t="shared" si="0"/>
        <v>令和07年09月21日  （日）</v>
      </c>
      <c r="M7" s="11">
        <v>0.41666666666666669</v>
      </c>
      <c r="N7" s="230" t="s">
        <v>417</v>
      </c>
      <c r="O7" s="230" t="s">
        <v>470</v>
      </c>
      <c r="P7" s="11" t="s">
        <v>418</v>
      </c>
      <c r="Q7" s="11">
        <v>0.39583333333333298</v>
      </c>
      <c r="S7" s="14" t="s">
        <v>384</v>
      </c>
      <c r="T7" s="15" t="s">
        <v>55</v>
      </c>
      <c r="U7" s="15" t="s">
        <v>408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3"/>
      <c r="AR7" s="3"/>
      <c r="AS7" s="3"/>
      <c r="AT7" s="3"/>
      <c r="AU7" s="3"/>
      <c r="AV7" s="3"/>
      <c r="AW7" s="3"/>
      <c r="AX7" s="2"/>
      <c r="AY7" s="2"/>
      <c r="AZ7" s="1"/>
      <c r="BA7" s="1"/>
      <c r="BB7" s="1"/>
    </row>
    <row r="8" spans="1:54" ht="16">
      <c r="A8" s="7">
        <v>5</v>
      </c>
      <c r="B8" s="9" t="s">
        <v>22</v>
      </c>
      <c r="C8" s="7"/>
      <c r="D8" s="7"/>
      <c r="E8" s="7"/>
      <c r="G8" s="16" t="s">
        <v>39</v>
      </c>
      <c r="I8" s="232" t="s">
        <v>189</v>
      </c>
      <c r="J8" s="12">
        <v>45921</v>
      </c>
      <c r="K8" s="33" t="s">
        <v>193</v>
      </c>
      <c r="L8" s="8" t="str">
        <f t="shared" si="0"/>
        <v>令和07年09月21日  （日）</v>
      </c>
      <c r="M8" s="11">
        <v>0.41666666666666669</v>
      </c>
      <c r="N8" s="230" t="s">
        <v>417</v>
      </c>
      <c r="O8" s="233" t="s">
        <v>414</v>
      </c>
      <c r="P8" s="11" t="s">
        <v>191</v>
      </c>
      <c r="Q8" s="11">
        <v>0.625</v>
      </c>
      <c r="S8" s="14" t="s">
        <v>56</v>
      </c>
      <c r="T8" s="15"/>
      <c r="U8" s="15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1"/>
      <c r="BA8" s="1"/>
      <c r="BB8" s="1"/>
    </row>
    <row r="9" spans="1:54" ht="17">
      <c r="A9" s="7">
        <v>6</v>
      </c>
      <c r="B9" s="9" t="s">
        <v>23</v>
      </c>
      <c r="C9" s="7"/>
      <c r="D9" s="7"/>
      <c r="E9" s="7"/>
      <c r="G9" s="16" t="s">
        <v>40</v>
      </c>
      <c r="I9" s="232" t="s">
        <v>192</v>
      </c>
      <c r="J9" s="12">
        <v>45928</v>
      </c>
      <c r="K9" s="33" t="s">
        <v>193</v>
      </c>
      <c r="L9" s="8" t="str">
        <f t="shared" si="0"/>
        <v>令和07年09月28日  （日）</v>
      </c>
      <c r="M9" s="11">
        <v>0.41666666666666669</v>
      </c>
      <c r="N9" s="9" t="s">
        <v>419</v>
      </c>
      <c r="O9" s="9" t="s">
        <v>198</v>
      </c>
      <c r="P9" s="234" t="s">
        <v>188</v>
      </c>
      <c r="Q9" s="11">
        <v>0.39583333333333298</v>
      </c>
      <c r="S9" s="14"/>
      <c r="T9" s="15"/>
      <c r="U9" s="15"/>
      <c r="V9" s="1"/>
      <c r="W9" s="1"/>
      <c r="X9" s="1"/>
      <c r="Y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2"/>
      <c r="AR9" s="3"/>
      <c r="AS9" s="3"/>
      <c r="AT9" s="3"/>
      <c r="AU9" s="3"/>
      <c r="AV9" s="3"/>
      <c r="AW9" s="3"/>
      <c r="AX9" s="3"/>
      <c r="AY9" s="2"/>
      <c r="AZ9" s="1"/>
      <c r="BA9" s="1"/>
      <c r="BB9" s="1"/>
    </row>
    <row r="10" spans="1:54" ht="17">
      <c r="A10" s="7">
        <v>7</v>
      </c>
      <c r="B10" s="9" t="s">
        <v>24</v>
      </c>
      <c r="C10" s="7"/>
      <c r="D10" s="7"/>
      <c r="E10" s="7"/>
      <c r="G10" s="16" t="s">
        <v>41</v>
      </c>
      <c r="I10" s="232" t="s">
        <v>204</v>
      </c>
      <c r="J10" s="12">
        <v>45935</v>
      </c>
      <c r="K10" s="33" t="s">
        <v>193</v>
      </c>
      <c r="L10" s="8" t="str">
        <f t="shared" ref="L10:L14" si="1">IF(J10="Blank2","Blank2",((DATESTRING(J10))&amp;"  "&amp;K10))</f>
        <v>令和07年10月05日  （日）</v>
      </c>
      <c r="M10" s="11">
        <v>0.41666666666666669</v>
      </c>
      <c r="N10" s="9" t="s">
        <v>419</v>
      </c>
      <c r="O10" s="233" t="s">
        <v>414</v>
      </c>
      <c r="P10" s="11" t="s">
        <v>191</v>
      </c>
      <c r="Q10" s="11">
        <v>0.39583333333333298</v>
      </c>
      <c r="S10" s="14" t="s">
        <v>52</v>
      </c>
      <c r="T10" s="15" t="s">
        <v>13</v>
      </c>
      <c r="U10" s="15" t="s">
        <v>14</v>
      </c>
      <c r="V10" s="1"/>
      <c r="W10" s="1"/>
      <c r="X10" s="1"/>
      <c r="Y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2"/>
      <c r="AZ10" s="1"/>
      <c r="BA10" s="1"/>
      <c r="BB10" s="1"/>
    </row>
    <row r="11" spans="1:54" ht="17">
      <c r="A11" s="7">
        <v>8</v>
      </c>
      <c r="B11" s="9" t="s">
        <v>25</v>
      </c>
      <c r="C11" s="7"/>
      <c r="D11" s="7"/>
      <c r="E11" s="7"/>
      <c r="G11" s="16" t="s">
        <v>42</v>
      </c>
      <c r="I11" s="35"/>
      <c r="J11" s="12">
        <v>45915</v>
      </c>
      <c r="K11" s="310" t="s">
        <v>476</v>
      </c>
      <c r="L11" s="8" t="str">
        <f t="shared" si="1"/>
        <v>令和07年09月15日  （月）</v>
      </c>
      <c r="M11" s="11">
        <v>0.41666666666666669</v>
      </c>
      <c r="N11" s="9" t="s">
        <v>202</v>
      </c>
      <c r="O11" s="233" t="s">
        <v>414</v>
      </c>
      <c r="P11" s="11" t="s">
        <v>191</v>
      </c>
      <c r="Q11" s="11">
        <v>0.39583333333333298</v>
      </c>
      <c r="S11" s="14" t="s">
        <v>160</v>
      </c>
      <c r="T11" s="15"/>
      <c r="U11" s="15"/>
      <c r="V11" s="1"/>
      <c r="W11" s="1"/>
      <c r="X11" s="1"/>
      <c r="Y11" s="1"/>
      <c r="AA11" s="1"/>
      <c r="AB11" s="1"/>
      <c r="AC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2"/>
      <c r="AZ11" s="1"/>
      <c r="BA11" s="1"/>
      <c r="BB11" s="1"/>
    </row>
    <row r="12" spans="1:54" ht="17">
      <c r="A12" s="7">
        <v>9</v>
      </c>
      <c r="B12" s="9" t="s">
        <v>26</v>
      </c>
      <c r="C12" s="7"/>
      <c r="D12" s="7"/>
      <c r="E12" s="7"/>
      <c r="G12" s="16" t="s">
        <v>43</v>
      </c>
      <c r="I12" s="35"/>
      <c r="J12" s="12">
        <v>45923</v>
      </c>
      <c r="K12" s="310" t="s">
        <v>477</v>
      </c>
      <c r="L12" s="8" t="str">
        <f t="shared" si="1"/>
        <v>令和07年09月23日  （火）</v>
      </c>
      <c r="M12" s="11">
        <v>0.41666666666666669</v>
      </c>
      <c r="N12" s="230" t="s">
        <v>490</v>
      </c>
      <c r="O12" s="233" t="s">
        <v>414</v>
      </c>
      <c r="P12" s="11" t="s">
        <v>191</v>
      </c>
      <c r="Q12" s="11">
        <v>0.39583333333333298</v>
      </c>
      <c r="S12" s="14" t="s">
        <v>90</v>
      </c>
      <c r="T12" s="9"/>
      <c r="U12" s="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"/>
      <c r="AQ12" s="4"/>
      <c r="AR12" s="1"/>
      <c r="AS12" s="1"/>
      <c r="AT12" s="1"/>
      <c r="AU12" s="1"/>
      <c r="AV12" s="3"/>
      <c r="AW12" s="3"/>
      <c r="AX12" s="3"/>
      <c r="AY12" s="2"/>
      <c r="AZ12" s="1"/>
      <c r="BA12" s="1"/>
      <c r="BB12" s="1"/>
    </row>
    <row r="13" spans="1:54" ht="17">
      <c r="A13" s="7">
        <v>10</v>
      </c>
      <c r="B13" s="9" t="s">
        <v>26</v>
      </c>
      <c r="C13" s="7"/>
      <c r="D13" s="7"/>
      <c r="E13" s="7"/>
      <c r="G13" s="16" t="s">
        <v>100</v>
      </c>
      <c r="I13" s="35"/>
      <c r="J13" s="12">
        <v>45942</v>
      </c>
      <c r="K13" s="33" t="s">
        <v>193</v>
      </c>
      <c r="L13" s="8" t="str">
        <f t="shared" si="1"/>
        <v>令和07年10月12日  （日）</v>
      </c>
      <c r="M13" s="11">
        <v>0.41666666666666669</v>
      </c>
      <c r="N13" s="9" t="s">
        <v>202</v>
      </c>
      <c r="O13" s="233" t="s">
        <v>414</v>
      </c>
      <c r="P13" s="11" t="s">
        <v>191</v>
      </c>
      <c r="Q13" s="11">
        <v>0.39583333333333298</v>
      </c>
      <c r="R13" s="28"/>
      <c r="S13" s="15"/>
      <c r="T13" s="15"/>
      <c r="U13" s="15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4"/>
      <c r="AP13" s="1"/>
      <c r="AQ13" s="1"/>
      <c r="AR13" s="1"/>
      <c r="AS13" s="1"/>
      <c r="AT13" s="1"/>
      <c r="AU13" s="1"/>
      <c r="AV13" s="1"/>
      <c r="AW13" s="1"/>
      <c r="AX13" s="3"/>
      <c r="AY13" s="2"/>
      <c r="AZ13" s="1"/>
      <c r="BA13" s="1"/>
      <c r="BB13" s="1"/>
    </row>
    <row r="14" spans="1:54" ht="17">
      <c r="A14" s="7">
        <v>11</v>
      </c>
      <c r="B14" s="9" t="s">
        <v>25</v>
      </c>
      <c r="C14" s="7"/>
      <c r="D14" s="7"/>
      <c r="E14" s="7"/>
      <c r="G14" s="16" t="s">
        <v>101</v>
      </c>
      <c r="I14" s="35"/>
      <c r="J14" s="12">
        <v>45963</v>
      </c>
      <c r="K14" s="33" t="s">
        <v>193</v>
      </c>
      <c r="L14" s="8" t="str">
        <f t="shared" si="1"/>
        <v>令和07年11月02日  （日）</v>
      </c>
      <c r="M14" s="11"/>
      <c r="N14" s="9" t="s">
        <v>202</v>
      </c>
      <c r="O14" s="233" t="s">
        <v>414</v>
      </c>
      <c r="P14" s="11" t="s">
        <v>191</v>
      </c>
      <c r="Q14" s="11">
        <v>0.39583333333333298</v>
      </c>
      <c r="R14" s="28"/>
      <c r="S14" s="15" t="s">
        <v>58</v>
      </c>
      <c r="T14" s="15"/>
      <c r="U14" s="34"/>
      <c r="V14" s="1"/>
      <c r="W14" s="1"/>
      <c r="X14" s="1"/>
      <c r="Y14" s="1"/>
      <c r="AA14" s="1"/>
      <c r="AB14" s="1"/>
      <c r="AC14" s="1"/>
      <c r="AE14" s="1"/>
      <c r="AF14" s="1"/>
      <c r="AG14" s="1"/>
      <c r="AH14" s="1"/>
      <c r="AI14" s="4"/>
      <c r="AJ14" s="4"/>
      <c r="AK14" s="4"/>
      <c r="AL14" s="4"/>
      <c r="AM14" s="4"/>
      <c r="AN14" s="4"/>
      <c r="AO14" s="1"/>
      <c r="AP14" s="1"/>
      <c r="AQ14" s="3"/>
      <c r="AR14" s="1"/>
      <c r="AS14" s="1"/>
      <c r="AT14" s="1"/>
      <c r="AU14" s="1"/>
      <c r="AV14" s="1"/>
      <c r="AW14" s="1"/>
      <c r="AX14" s="3"/>
      <c r="AY14" s="2"/>
      <c r="AZ14" s="1"/>
      <c r="BA14" s="1"/>
      <c r="BB14" s="1"/>
    </row>
    <row r="15" spans="1:54" ht="16">
      <c r="A15" s="7">
        <v>12</v>
      </c>
      <c r="B15" s="9" t="s">
        <v>27</v>
      </c>
      <c r="C15" s="7"/>
      <c r="D15" s="7"/>
      <c r="E15" s="7"/>
      <c r="G15" s="16" t="s">
        <v>102</v>
      </c>
      <c r="I15" s="35"/>
      <c r="J15" s="12">
        <v>45991</v>
      </c>
      <c r="K15" s="33" t="s">
        <v>193</v>
      </c>
      <c r="L15" s="8" t="str">
        <f t="shared" ref="L15" si="2">IF(J15="Blank2","Blank2",((DATESTRING(J15))&amp;"  "&amp;K15))</f>
        <v>令和07年11月30日  （日）</v>
      </c>
      <c r="M15" s="11"/>
      <c r="N15" s="9" t="s">
        <v>202</v>
      </c>
      <c r="O15" s="233" t="s">
        <v>414</v>
      </c>
      <c r="P15" s="11" t="s">
        <v>191</v>
      </c>
      <c r="Q15" s="11">
        <v>0.39583333333333298</v>
      </c>
      <c r="R15" s="28"/>
      <c r="S15" s="15" t="s">
        <v>59</v>
      </c>
      <c r="T15" s="15"/>
      <c r="U15" s="34"/>
      <c r="V15" s="1"/>
      <c r="W15" s="1"/>
      <c r="X15" s="1"/>
      <c r="Y15" s="1"/>
      <c r="AA15" s="1"/>
      <c r="AB15" s="1"/>
      <c r="AC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2"/>
      <c r="AZ15" s="1"/>
      <c r="BA15" s="1"/>
      <c r="BB15" s="1"/>
    </row>
    <row r="16" spans="1:54" ht="17">
      <c r="A16" s="7">
        <v>13</v>
      </c>
      <c r="B16" s="7"/>
      <c r="C16" s="7"/>
      <c r="D16" s="7"/>
      <c r="E16" s="7"/>
      <c r="R16" s="28"/>
      <c r="S16" s="15" t="s">
        <v>60</v>
      </c>
      <c r="T16" s="15"/>
      <c r="U16" s="34"/>
      <c r="V16" s="1"/>
      <c r="W16" s="1"/>
      <c r="X16" s="1"/>
      <c r="Y16" s="1"/>
      <c r="Z16" s="4"/>
      <c r="AA16" s="4"/>
      <c r="AB16" s="4"/>
      <c r="AC16" s="4"/>
      <c r="AD16" s="4"/>
      <c r="AE16" s="4"/>
      <c r="AF16" s="4"/>
      <c r="AG16" s="4"/>
      <c r="AH16" s="4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2"/>
      <c r="AZ16" s="1"/>
      <c r="BA16" s="1"/>
      <c r="BB16" s="1"/>
    </row>
    <row r="17" spans="1:54" ht="17">
      <c r="A17" s="7">
        <v>14</v>
      </c>
      <c r="B17" s="7"/>
      <c r="C17" s="7"/>
      <c r="D17" s="7"/>
      <c r="E17" s="7"/>
      <c r="G17" s="17" t="s">
        <v>144</v>
      </c>
      <c r="R17" s="28"/>
      <c r="S17" s="15"/>
      <c r="T17" s="15"/>
      <c r="U17" s="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3"/>
      <c r="AR17" s="3"/>
      <c r="AS17" s="3"/>
      <c r="AT17" s="3"/>
      <c r="AU17" s="3"/>
      <c r="AV17" s="3"/>
      <c r="AW17" s="3"/>
      <c r="AX17" s="1"/>
      <c r="AY17" s="2"/>
      <c r="AZ17" s="1"/>
      <c r="BA17" s="1"/>
      <c r="BB17" s="1"/>
    </row>
    <row r="18" spans="1:54" ht="16">
      <c r="A18" s="7">
        <v>15</v>
      </c>
      <c r="B18" s="7"/>
      <c r="C18" s="7"/>
      <c r="D18" s="7"/>
      <c r="E18" s="7"/>
      <c r="G18" s="231" t="s">
        <v>413</v>
      </c>
      <c r="R18" s="28"/>
      <c r="S18" s="15" t="s">
        <v>387</v>
      </c>
      <c r="T18" s="15"/>
      <c r="U18" s="9"/>
      <c r="V18" s="1"/>
      <c r="W18" s="1"/>
      <c r="X18" s="13"/>
      <c r="Z18" s="1" t="s">
        <v>66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2"/>
      <c r="AZ18" s="1"/>
      <c r="BA18" s="1"/>
      <c r="BB18" s="1"/>
    </row>
    <row r="19" spans="1:54" ht="17">
      <c r="A19" s="7">
        <v>16</v>
      </c>
      <c r="B19" s="7"/>
      <c r="C19" s="7"/>
      <c r="D19" s="7"/>
      <c r="E19" s="7"/>
      <c r="I19" t="s">
        <v>155</v>
      </c>
      <c r="R19" s="28"/>
      <c r="S19" s="15" t="s">
        <v>61</v>
      </c>
      <c r="T19" s="15"/>
      <c r="U19" s="9"/>
      <c r="V19" s="1"/>
      <c r="W19" s="1"/>
      <c r="X19" s="1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3"/>
      <c r="AR19" s="3"/>
      <c r="AS19" s="3"/>
      <c r="AT19" s="3"/>
      <c r="AU19" s="3"/>
      <c r="AV19" s="3"/>
      <c r="AW19" s="3"/>
      <c r="AX19" s="3"/>
      <c r="AY19" s="2"/>
      <c r="AZ19" s="1"/>
      <c r="BA19" s="1"/>
      <c r="BB19" s="1"/>
    </row>
    <row r="20" spans="1:54" ht="17">
      <c r="A20" s="7">
        <v>17</v>
      </c>
      <c r="B20" s="7"/>
      <c r="C20" s="7"/>
      <c r="D20" s="7"/>
      <c r="E20" s="7"/>
      <c r="R20" s="28"/>
      <c r="S20" s="15" t="s">
        <v>62</v>
      </c>
      <c r="T20" s="15"/>
      <c r="U20" s="9"/>
      <c r="V20" s="1"/>
      <c r="W20" s="1"/>
      <c r="X20" s="1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3"/>
      <c r="AR20" s="3"/>
      <c r="AS20" s="3"/>
      <c r="AT20" s="3"/>
      <c r="AU20" s="3"/>
      <c r="AV20" s="3"/>
      <c r="AW20" s="3"/>
      <c r="AX20" s="3"/>
      <c r="AY20" s="2"/>
      <c r="AZ20" s="1"/>
      <c r="BA20" s="1"/>
      <c r="BB20" s="1"/>
    </row>
    <row r="21" spans="1:54" ht="17">
      <c r="A21" s="7">
        <v>18</v>
      </c>
      <c r="B21" s="7"/>
      <c r="C21" s="7"/>
      <c r="D21" s="7"/>
      <c r="E21" s="7"/>
      <c r="R21" s="28"/>
      <c r="S21" s="15" t="s">
        <v>63</v>
      </c>
      <c r="T21" s="15"/>
      <c r="U21" s="9"/>
      <c r="V21" s="1"/>
      <c r="W21" s="1"/>
      <c r="X21" s="1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3"/>
      <c r="AW21" s="3"/>
      <c r="AX21" s="3"/>
      <c r="AY21" s="2"/>
      <c r="AZ21" s="1"/>
      <c r="BA21" s="1"/>
      <c r="BB21" s="1"/>
    </row>
    <row r="22" spans="1:54" ht="17">
      <c r="A22" s="7">
        <v>19</v>
      </c>
      <c r="B22" s="7"/>
      <c r="C22" s="7"/>
      <c r="D22" s="7"/>
      <c r="E22" s="7"/>
      <c r="N22" t="s">
        <v>104</v>
      </c>
      <c r="O22" t="s">
        <v>103</v>
      </c>
      <c r="P22" t="s">
        <v>149</v>
      </c>
      <c r="R22" s="28"/>
      <c r="S22" s="15" t="s">
        <v>64</v>
      </c>
      <c r="T22" s="9" t="s">
        <v>92</v>
      </c>
      <c r="U22" s="9"/>
      <c r="V22" s="1"/>
      <c r="W22" s="1"/>
      <c r="X22" s="13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3"/>
      <c r="AR22" s="3"/>
      <c r="AS22" s="3"/>
      <c r="AT22" s="3"/>
      <c r="AU22" s="3"/>
      <c r="AV22" s="1"/>
      <c r="AW22" s="1"/>
      <c r="AX22" s="3"/>
      <c r="AY22" s="2"/>
      <c r="AZ22" s="1"/>
      <c r="BA22" s="1"/>
      <c r="BB22" s="1"/>
    </row>
    <row r="23" spans="1:54" ht="17">
      <c r="A23" s="7">
        <v>20</v>
      </c>
      <c r="B23" s="7"/>
      <c r="C23" s="7"/>
      <c r="D23" s="7"/>
      <c r="E23" s="7"/>
      <c r="M23">
        <v>1</v>
      </c>
      <c r="N23" s="31" t="s">
        <v>172</v>
      </c>
      <c r="O23" t="s">
        <v>173</v>
      </c>
      <c r="P23" t="s">
        <v>150</v>
      </c>
      <c r="R23" s="28"/>
      <c r="S23" s="15" t="s">
        <v>65</v>
      </c>
      <c r="T23" s="9" t="s">
        <v>92</v>
      </c>
      <c r="U23" s="9"/>
      <c r="V23" s="1"/>
      <c r="W23" s="1"/>
      <c r="X23" s="13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3"/>
      <c r="AR23" s="3"/>
      <c r="AS23" s="3"/>
      <c r="AT23" s="3"/>
      <c r="AU23" s="3"/>
      <c r="AV23" s="1"/>
      <c r="AW23" s="1"/>
      <c r="AX23" s="3"/>
      <c r="AY23" s="2"/>
      <c r="AZ23" s="1"/>
      <c r="BA23" s="1"/>
      <c r="BB23" s="1"/>
    </row>
    <row r="24" spans="1:54" ht="17">
      <c r="A24" s="7">
        <v>21</v>
      </c>
      <c r="B24" s="7"/>
      <c r="C24" s="7"/>
      <c r="D24" s="7"/>
      <c r="E24" s="7"/>
      <c r="M24">
        <v>2</v>
      </c>
      <c r="N24" s="31" t="s">
        <v>114</v>
      </c>
      <c r="O24" t="s">
        <v>106</v>
      </c>
      <c r="P24" t="s">
        <v>151</v>
      </c>
      <c r="R24" s="28"/>
      <c r="S24" s="15" t="s">
        <v>388</v>
      </c>
      <c r="T24" s="15"/>
      <c r="U24" s="9"/>
      <c r="V24" s="1"/>
      <c r="W24" s="1"/>
      <c r="X24" s="13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3"/>
      <c r="AR24" s="3"/>
      <c r="AS24" s="3"/>
      <c r="AT24" s="3"/>
      <c r="AU24" s="3"/>
      <c r="AV24" s="3"/>
      <c r="AW24" s="3"/>
      <c r="AX24" s="3"/>
      <c r="AY24" s="2"/>
      <c r="AZ24" s="1"/>
      <c r="BA24" s="1"/>
      <c r="BB24" s="1"/>
    </row>
    <row r="25" spans="1:54" ht="17">
      <c r="A25" s="7">
        <v>22</v>
      </c>
      <c r="B25" s="7"/>
      <c r="C25" s="7"/>
      <c r="D25" s="7"/>
      <c r="E25" s="7"/>
      <c r="M25">
        <v>3</v>
      </c>
      <c r="N25" s="31" t="s">
        <v>115</v>
      </c>
      <c r="O25" t="s">
        <v>113</v>
      </c>
      <c r="P25" t="s">
        <v>403</v>
      </c>
      <c r="R25" s="28"/>
      <c r="S25" s="15" t="s">
        <v>162</v>
      </c>
      <c r="T25" s="9"/>
      <c r="U25" s="9"/>
      <c r="V25" s="1"/>
      <c r="W25" s="1"/>
      <c r="X25" s="1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3"/>
      <c r="AR25" s="3"/>
      <c r="AS25" s="3"/>
      <c r="AT25" s="3"/>
      <c r="AU25" s="3"/>
      <c r="AV25" s="3"/>
      <c r="AW25" s="3"/>
      <c r="AX25" s="2"/>
      <c r="AY25" s="2"/>
      <c r="AZ25" s="1"/>
      <c r="BA25" s="1"/>
      <c r="BB25" s="1"/>
    </row>
    <row r="26" spans="1:54" ht="17">
      <c r="A26" t="s">
        <v>145</v>
      </c>
      <c r="M26">
        <v>4</v>
      </c>
      <c r="N26" s="31" t="s">
        <v>116</v>
      </c>
      <c r="O26" t="s">
        <v>112</v>
      </c>
      <c r="P26" t="s">
        <v>404</v>
      </c>
      <c r="R26" s="28"/>
      <c r="S26" s="15" t="s">
        <v>163</v>
      </c>
      <c r="T26" s="9"/>
      <c r="U26" s="9"/>
      <c r="V26" s="1"/>
      <c r="W26" s="1"/>
      <c r="X26" s="1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3"/>
      <c r="AR26" s="3"/>
      <c r="AS26" s="3"/>
      <c r="AT26" s="3"/>
      <c r="AU26" s="3"/>
      <c r="AV26" s="3"/>
      <c r="AW26" s="3"/>
      <c r="AX26" s="3"/>
      <c r="AY26" s="2"/>
      <c r="AZ26" s="1"/>
      <c r="BA26" s="1"/>
      <c r="BB26" s="1"/>
    </row>
    <row r="27" spans="1:54">
      <c r="M27">
        <v>5</v>
      </c>
      <c r="N27" s="31" t="s">
        <v>117</v>
      </c>
      <c r="O27" t="s">
        <v>111</v>
      </c>
      <c r="P27" t="s">
        <v>152</v>
      </c>
      <c r="R27" s="28"/>
      <c r="S27" s="15" t="s">
        <v>164</v>
      </c>
      <c r="T27" s="9"/>
      <c r="U27" s="9"/>
      <c r="V27" s="1"/>
      <c r="W27" s="1"/>
      <c r="X27" s="1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54">
      <c r="M28">
        <v>6</v>
      </c>
      <c r="N28" s="31" t="s">
        <v>161</v>
      </c>
      <c r="O28" t="s">
        <v>156</v>
      </c>
      <c r="P28" t="s">
        <v>405</v>
      </c>
      <c r="R28" s="30"/>
      <c r="S28" s="15" t="s">
        <v>165</v>
      </c>
      <c r="T28" s="15"/>
      <c r="U28" s="9"/>
      <c r="V28" s="1"/>
      <c r="W28" s="1"/>
      <c r="X28" s="13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54">
      <c r="M29">
        <v>7</v>
      </c>
      <c r="N29" s="311" t="s">
        <v>478</v>
      </c>
      <c r="O29" s="312" t="s">
        <v>479</v>
      </c>
      <c r="P29" t="s">
        <v>197</v>
      </c>
      <c r="R29" s="30"/>
      <c r="S29" s="15" t="s">
        <v>166</v>
      </c>
      <c r="T29" s="15"/>
      <c r="U29" s="9"/>
      <c r="V29" s="1"/>
      <c r="W29" s="1"/>
      <c r="X29" s="13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54">
      <c r="M30">
        <v>8</v>
      </c>
      <c r="N30" s="31" t="s">
        <v>118</v>
      </c>
      <c r="O30" t="s">
        <v>107</v>
      </c>
      <c r="P30" t="s">
        <v>195</v>
      </c>
      <c r="S30" s="15" t="s">
        <v>167</v>
      </c>
      <c r="T30" s="15"/>
      <c r="U30" s="9"/>
      <c r="V30" s="1"/>
      <c r="W30" s="1"/>
      <c r="X30" s="13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54">
      <c r="M31">
        <v>9</v>
      </c>
      <c r="N31" s="31" t="s">
        <v>119</v>
      </c>
      <c r="O31" t="s">
        <v>110</v>
      </c>
      <c r="P31" t="s">
        <v>196</v>
      </c>
      <c r="S31" s="15" t="s">
        <v>168</v>
      </c>
      <c r="T31" s="15" t="s">
        <v>92</v>
      </c>
      <c r="U31" s="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54">
      <c r="M32">
        <v>10</v>
      </c>
      <c r="N32" s="31" t="s">
        <v>120</v>
      </c>
      <c r="O32" t="s">
        <v>105</v>
      </c>
      <c r="P32" t="s">
        <v>159</v>
      </c>
      <c r="S32" s="15" t="s">
        <v>169</v>
      </c>
      <c r="T32" s="15" t="s">
        <v>92</v>
      </c>
      <c r="U32" s="9"/>
      <c r="V32" s="1"/>
      <c r="W32" s="1"/>
      <c r="X32" s="13"/>
      <c r="Z32" s="1"/>
      <c r="AA32" s="1"/>
      <c r="AB32" s="1"/>
      <c r="AC32" s="1"/>
      <c r="AD32" s="1"/>
      <c r="AE32" s="1"/>
      <c r="AF32" s="1"/>
    </row>
    <row r="33" spans="13:32">
      <c r="M33">
        <v>11</v>
      </c>
      <c r="N33" s="31" t="s">
        <v>157</v>
      </c>
      <c r="O33" t="s">
        <v>158</v>
      </c>
      <c r="P33" t="s">
        <v>153</v>
      </c>
      <c r="S33" s="15" t="s">
        <v>170</v>
      </c>
      <c r="T33" s="15"/>
      <c r="U33" s="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3:32">
      <c r="M34">
        <v>12</v>
      </c>
      <c r="N34" s="31" t="s">
        <v>121</v>
      </c>
      <c r="O34" t="s">
        <v>108</v>
      </c>
      <c r="P34" t="s">
        <v>179</v>
      </c>
      <c r="S34" s="15" t="s">
        <v>389</v>
      </c>
      <c r="T34" s="34"/>
      <c r="U34" s="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3:32">
      <c r="M35">
        <v>13</v>
      </c>
      <c r="N35" s="31" t="s">
        <v>122</v>
      </c>
      <c r="O35" t="s">
        <v>109</v>
      </c>
      <c r="P35" t="s">
        <v>154</v>
      </c>
      <c r="S35" s="15" t="s">
        <v>67</v>
      </c>
      <c r="T35" s="34"/>
      <c r="U35" s="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3:32">
      <c r="M36">
        <v>14</v>
      </c>
      <c r="N36" s="5" t="s">
        <v>174</v>
      </c>
      <c r="O36" t="s">
        <v>176</v>
      </c>
      <c r="P36" t="s">
        <v>180</v>
      </c>
      <c r="S36" s="15" t="s">
        <v>68</v>
      </c>
      <c r="T36" s="34"/>
      <c r="U36" s="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3:32">
      <c r="M37">
        <v>15</v>
      </c>
      <c r="N37" s="31" t="s">
        <v>175</v>
      </c>
      <c r="O37" t="s">
        <v>177</v>
      </c>
      <c r="P37" t="s">
        <v>178</v>
      </c>
      <c r="S37" s="15" t="s">
        <v>69</v>
      </c>
      <c r="T37" s="34"/>
      <c r="U37" s="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3:32">
      <c r="N38" s="29" t="s">
        <v>181</v>
      </c>
      <c r="O38" t="s">
        <v>182</v>
      </c>
      <c r="S38" s="15" t="s">
        <v>70</v>
      </c>
      <c r="T38" s="34"/>
      <c r="U38" s="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3:32">
      <c r="N39" s="29"/>
      <c r="S39" s="15" t="s">
        <v>71</v>
      </c>
      <c r="T39" s="34"/>
      <c r="U39" s="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3:32">
      <c r="N40" s="29"/>
      <c r="S40" s="15" t="s">
        <v>72</v>
      </c>
      <c r="T40" s="34"/>
      <c r="U40" s="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3:32">
      <c r="M41" t="s">
        <v>124</v>
      </c>
      <c r="S41" s="15" t="s">
        <v>73</v>
      </c>
      <c r="T41" s="34" t="s">
        <v>92</v>
      </c>
      <c r="U41" s="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3:32">
      <c r="N42" t="s">
        <v>183</v>
      </c>
      <c r="S42" s="15" t="s">
        <v>74</v>
      </c>
      <c r="T42" s="34" t="s">
        <v>92</v>
      </c>
      <c r="U42" s="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3:32">
      <c r="O43" s="9" t="s">
        <v>199</v>
      </c>
      <c r="P43" s="9" t="s">
        <v>190</v>
      </c>
      <c r="S43" s="15" t="s">
        <v>75</v>
      </c>
      <c r="T43" s="34" t="s">
        <v>92</v>
      </c>
      <c r="U43" s="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3:32">
      <c r="O44" s="9" t="s">
        <v>200</v>
      </c>
      <c r="P44" s="11" t="s">
        <v>194</v>
      </c>
      <c r="S44" s="15" t="s">
        <v>76</v>
      </c>
      <c r="T44" s="34"/>
      <c r="U44" s="9"/>
      <c r="V44" s="1"/>
      <c r="W44" s="1"/>
      <c r="X44" s="13"/>
      <c r="Z44" s="1"/>
      <c r="AA44" s="1"/>
      <c r="AB44" s="1"/>
      <c r="AC44" s="1"/>
      <c r="AD44" s="1"/>
      <c r="AE44" s="1"/>
      <c r="AF44" s="1"/>
    </row>
    <row r="45" spans="13:32">
      <c r="O45" s="9" t="s">
        <v>201</v>
      </c>
      <c r="P45" s="11" t="s">
        <v>203</v>
      </c>
      <c r="S45" s="15" t="s">
        <v>77</v>
      </c>
      <c r="T45" s="34"/>
      <c r="U45" s="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3:32">
      <c r="O46" s="9" t="s">
        <v>402</v>
      </c>
      <c r="P46" s="11" t="s">
        <v>191</v>
      </c>
      <c r="S46" s="15" t="s">
        <v>78</v>
      </c>
      <c r="T46" s="15" t="s">
        <v>92</v>
      </c>
      <c r="U46" s="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3:32">
      <c r="O47" s="9" t="s">
        <v>402</v>
      </c>
      <c r="P47" s="11" t="s">
        <v>191</v>
      </c>
      <c r="S47" s="15" t="s">
        <v>79</v>
      </c>
      <c r="T47" s="15" t="s">
        <v>92</v>
      </c>
      <c r="U47" s="9"/>
      <c r="V47" s="1"/>
      <c r="W47" s="1"/>
      <c r="X47" s="13"/>
      <c r="Z47" s="1"/>
      <c r="AA47" s="1"/>
      <c r="AB47" s="1"/>
      <c r="AC47" s="1"/>
      <c r="AD47" s="1"/>
      <c r="AE47" s="1"/>
      <c r="AF47" s="1"/>
    </row>
    <row r="48" spans="13:32">
      <c r="O48" s="9" t="s">
        <v>402</v>
      </c>
      <c r="P48" s="11" t="s">
        <v>191</v>
      </c>
      <c r="S48" s="15" t="s">
        <v>80</v>
      </c>
      <c r="T48" s="15" t="s">
        <v>92</v>
      </c>
      <c r="U48" s="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9:32">
      <c r="S49" s="15" t="s">
        <v>392</v>
      </c>
      <c r="T49" s="15" t="s">
        <v>185</v>
      </c>
      <c r="U49" s="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9:32">
      <c r="S50" s="15" t="s">
        <v>81</v>
      </c>
      <c r="T50" s="15" t="s">
        <v>91</v>
      </c>
      <c r="U50" s="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9:32">
      <c r="S51" s="15" t="s">
        <v>82</v>
      </c>
      <c r="T51" s="15" t="s">
        <v>93</v>
      </c>
      <c r="U51" s="9"/>
      <c r="V51" s="1"/>
      <c r="W51" s="1"/>
      <c r="X51" s="1"/>
      <c r="Y51" s="1"/>
      <c r="AA51" s="1"/>
      <c r="AB51" s="1"/>
      <c r="AC51" s="1"/>
      <c r="AD51" s="1"/>
      <c r="AE51" s="1"/>
      <c r="AF51" s="1"/>
    </row>
    <row r="52" spans="19:32">
      <c r="S52" s="15" t="s">
        <v>83</v>
      </c>
      <c r="T52" s="15" t="s">
        <v>94</v>
      </c>
      <c r="U52" s="9"/>
    </row>
    <row r="53" spans="19:32">
      <c r="S53" s="15" t="s">
        <v>84</v>
      </c>
      <c r="T53" s="15" t="s">
        <v>171</v>
      </c>
      <c r="U53" s="9"/>
    </row>
    <row r="54" spans="19:32">
      <c r="S54" s="15" t="s">
        <v>85</v>
      </c>
      <c r="T54" s="15" t="s">
        <v>95</v>
      </c>
      <c r="U54" s="9"/>
    </row>
    <row r="55" spans="19:32">
      <c r="S55" s="15" t="s">
        <v>86</v>
      </c>
      <c r="T55" s="15" t="s">
        <v>96</v>
      </c>
      <c r="U55" s="9"/>
    </row>
    <row r="56" spans="19:32">
      <c r="S56" s="15" t="s">
        <v>87</v>
      </c>
      <c r="T56" s="15" t="s">
        <v>97</v>
      </c>
      <c r="U56" s="9"/>
    </row>
    <row r="57" spans="19:32">
      <c r="S57" s="15" t="s">
        <v>88</v>
      </c>
      <c r="T57" s="15" t="s">
        <v>98</v>
      </c>
      <c r="U57" s="9"/>
    </row>
    <row r="58" spans="19:32">
      <c r="S58" s="15" t="s">
        <v>89</v>
      </c>
      <c r="T58" s="15"/>
      <c r="U58" s="9"/>
    </row>
    <row r="59" spans="19:32">
      <c r="S59" s="18" t="s">
        <v>123</v>
      </c>
    </row>
  </sheetData>
  <mergeCells count="2">
    <mergeCell ref="A2:B2"/>
    <mergeCell ref="C2:D2"/>
  </mergeCells>
  <phoneticPr fontId="2"/>
  <dataValidations disablePrompts="1" count="1">
    <dataValidation type="list" allowBlank="1" showInputMessage="1" showErrorMessage="1" sqref="C2:D2" xr:uid="{00000000-0002-0000-0400-000000000000}">
      <formula1>$N$23:$N$42</formula1>
    </dataValidation>
  </dataValidations>
  <pageMargins left="0.7" right="0.7" top="0.75" bottom="0.75" header="0.3" footer="0.3"/>
  <pageSetup paperSize="9" orientation="portrait" verticalDpi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4"/>
  <sheetViews>
    <sheetView workbookViewId="0">
      <selection activeCell="D32" sqref="D32"/>
    </sheetView>
  </sheetViews>
  <sheetFormatPr baseColWidth="10" defaultColWidth="8.83203125" defaultRowHeight="14"/>
  <cols>
    <col min="1" max="1" width="11.33203125" customWidth="1"/>
    <col min="2" max="4" width="8.83203125" customWidth="1"/>
    <col min="5" max="5" width="13.6640625" customWidth="1"/>
  </cols>
  <sheetData>
    <row r="1" spans="1:6">
      <c r="A1" t="s">
        <v>147</v>
      </c>
    </row>
    <row r="2" spans="1:6">
      <c r="A2" s="10" t="s">
        <v>6</v>
      </c>
      <c r="B2" s="19">
        <v>0.41666666666666669</v>
      </c>
    </row>
    <row r="3" spans="1:6">
      <c r="A3" s="10" t="s">
        <v>125</v>
      </c>
      <c r="B3" s="19">
        <v>0.38194444444444442</v>
      </c>
    </row>
    <row r="4" spans="1:6">
      <c r="B4" s="20"/>
    </row>
    <row r="5" spans="1:6">
      <c r="A5" s="10" t="s">
        <v>126</v>
      </c>
      <c r="B5" s="21" t="s">
        <v>127</v>
      </c>
      <c r="C5" s="21" t="s">
        <v>128</v>
      </c>
      <c r="D5" s="21" t="s">
        <v>129</v>
      </c>
      <c r="E5" s="554" t="s">
        <v>130</v>
      </c>
    </row>
    <row r="6" spans="1:6">
      <c r="A6" s="10" t="s">
        <v>131</v>
      </c>
      <c r="B6" s="22">
        <v>50</v>
      </c>
      <c r="C6" s="22">
        <v>45</v>
      </c>
      <c r="D6" s="22">
        <v>40</v>
      </c>
      <c r="E6" s="555"/>
    </row>
    <row r="7" spans="1:6">
      <c r="A7" s="10" t="s">
        <v>36</v>
      </c>
      <c r="B7" s="23">
        <f>B2</f>
        <v>0.41666666666666669</v>
      </c>
      <c r="C7" s="23">
        <f>B2</f>
        <v>0.41666666666666669</v>
      </c>
      <c r="D7" s="23">
        <f>B2</f>
        <v>0.41666666666666669</v>
      </c>
      <c r="E7" s="24"/>
    </row>
    <row r="8" spans="1:6">
      <c r="A8" s="10" t="s">
        <v>37</v>
      </c>
      <c r="B8" s="23">
        <f>IF(E8="",(SUM(B7,(TIME(0,$B$6,0)))),(SUM(B7,(TIME(0,E8,0)))))</f>
        <v>0.4513888888888889</v>
      </c>
      <c r="C8" s="23">
        <f>IF(E8="",(SUM(C7,(TIME(0,$C$6,0)))),(SUM(C7,(TIME(0,E8,0)))))</f>
        <v>0.44791666666666669</v>
      </c>
      <c r="D8" s="23">
        <f>IF(E8="",(SUM(D7,(TIME(0,$D$6,0)))),(SUM(D7,(TIME(0,E8,0)))))</f>
        <v>0.44444444444444448</v>
      </c>
      <c r="E8" s="24"/>
    </row>
    <row r="9" spans="1:6">
      <c r="A9" s="10" t="s">
        <v>38</v>
      </c>
      <c r="B9" s="23">
        <f t="shared" ref="B9:B19" si="0">IF(E9="",(SUM(B8,(TIME(0,$B$6,0)))),(SUM(B8,(TIME(0,E9,0)))))</f>
        <v>0.4861111111111111</v>
      </c>
      <c r="C9" s="23">
        <f t="shared" ref="C9:C19" si="1">IF(E9="",(SUM(C8,(TIME(0,$C$6,0)))),(SUM(C8,(TIME(0,E9,0)))))</f>
        <v>0.47916666666666669</v>
      </c>
      <c r="D9" s="23">
        <f t="shared" ref="D9:D19" si="2">IF(E9="",(SUM(D8,(TIME(0,$D$6,0)))),(SUM(D8,(TIME(0,E9,0)))))</f>
        <v>0.47222222222222227</v>
      </c>
      <c r="E9" s="24"/>
    </row>
    <row r="10" spans="1:6">
      <c r="A10" s="10" t="s">
        <v>39</v>
      </c>
      <c r="B10" s="23">
        <f t="shared" si="0"/>
        <v>0.52083333333333337</v>
      </c>
      <c r="C10" s="23">
        <f t="shared" si="1"/>
        <v>0.51041666666666674</v>
      </c>
      <c r="D10" s="23">
        <f t="shared" si="2"/>
        <v>0.5</v>
      </c>
      <c r="E10" s="24"/>
    </row>
    <row r="11" spans="1:6">
      <c r="A11" s="10" t="s">
        <v>40</v>
      </c>
      <c r="B11" s="23">
        <f t="shared" si="0"/>
        <v>0.55555555555555558</v>
      </c>
      <c r="C11" s="23">
        <f t="shared" si="1"/>
        <v>0.54166666666666674</v>
      </c>
      <c r="D11" s="23">
        <f t="shared" si="2"/>
        <v>0.52777777777777779</v>
      </c>
      <c r="E11" s="24"/>
    </row>
    <row r="12" spans="1:6">
      <c r="A12" s="10" t="s">
        <v>41</v>
      </c>
      <c r="B12" s="23">
        <f t="shared" si="0"/>
        <v>0.59027777777777779</v>
      </c>
      <c r="C12" s="23">
        <f t="shared" si="1"/>
        <v>0.57291666666666674</v>
      </c>
      <c r="D12" s="23">
        <f t="shared" si="2"/>
        <v>0.55555555555555558</v>
      </c>
      <c r="E12" s="24"/>
    </row>
    <row r="13" spans="1:6">
      <c r="A13" s="10" t="s">
        <v>42</v>
      </c>
      <c r="B13" s="23">
        <f t="shared" si="0"/>
        <v>0.625</v>
      </c>
      <c r="C13" s="23">
        <f t="shared" si="1"/>
        <v>0.60416666666666674</v>
      </c>
      <c r="D13" s="23">
        <f t="shared" si="2"/>
        <v>0.58333333333333337</v>
      </c>
      <c r="E13" s="24"/>
    </row>
    <row r="14" spans="1:6">
      <c r="A14" s="10" t="s">
        <v>43</v>
      </c>
      <c r="B14" s="23">
        <f t="shared" si="0"/>
        <v>0.65972222222222221</v>
      </c>
      <c r="C14" s="23">
        <f t="shared" si="1"/>
        <v>0.63541666666666674</v>
      </c>
      <c r="D14" s="23">
        <f t="shared" si="2"/>
        <v>0.61111111111111116</v>
      </c>
      <c r="E14" s="24"/>
      <c r="F14" t="s">
        <v>142</v>
      </c>
    </row>
    <row r="15" spans="1:6">
      <c r="A15" s="10" t="s">
        <v>100</v>
      </c>
      <c r="B15" s="25">
        <f t="shared" si="0"/>
        <v>0.69444444444444442</v>
      </c>
      <c r="C15" s="23">
        <f t="shared" si="1"/>
        <v>0.66666666666666674</v>
      </c>
      <c r="D15" s="23">
        <f t="shared" si="2"/>
        <v>0.63888888888888895</v>
      </c>
      <c r="E15" s="24"/>
      <c r="F15" t="s">
        <v>143</v>
      </c>
    </row>
    <row r="16" spans="1:6">
      <c r="A16" s="10" t="s">
        <v>101</v>
      </c>
      <c r="B16" s="25">
        <f t="shared" si="0"/>
        <v>0.72916666666666663</v>
      </c>
      <c r="C16" s="25">
        <f t="shared" si="1"/>
        <v>0.69791666666666674</v>
      </c>
      <c r="D16" s="23">
        <f t="shared" si="2"/>
        <v>0.66666666666666674</v>
      </c>
      <c r="E16" s="24"/>
    </row>
    <row r="17" spans="1:5">
      <c r="A17" s="10" t="s">
        <v>132</v>
      </c>
      <c r="B17" s="25">
        <f t="shared" si="0"/>
        <v>0.76388888888888884</v>
      </c>
      <c r="C17" s="25">
        <f t="shared" si="1"/>
        <v>0.72916666666666674</v>
      </c>
      <c r="D17" s="25">
        <f t="shared" si="2"/>
        <v>0.69444444444444453</v>
      </c>
      <c r="E17" s="24"/>
    </row>
    <row r="18" spans="1:5">
      <c r="A18" s="10" t="s">
        <v>133</v>
      </c>
      <c r="B18" s="25">
        <f t="shared" si="0"/>
        <v>0.79861111111111105</v>
      </c>
      <c r="C18" s="25">
        <f t="shared" si="1"/>
        <v>0.76041666666666674</v>
      </c>
      <c r="D18" s="25">
        <f t="shared" si="2"/>
        <v>0.72222222222222232</v>
      </c>
      <c r="E18" s="24"/>
    </row>
    <row r="19" spans="1:5">
      <c r="A19" s="10" t="s">
        <v>134</v>
      </c>
      <c r="B19" s="25">
        <f t="shared" si="0"/>
        <v>0.83333333333333326</v>
      </c>
      <c r="C19" s="25">
        <f t="shared" si="1"/>
        <v>0.79166666666666674</v>
      </c>
      <c r="D19" s="25">
        <f t="shared" si="2"/>
        <v>0.75000000000000011</v>
      </c>
      <c r="E19" s="24"/>
    </row>
    <row r="20" spans="1:5">
      <c r="A20" s="10" t="s">
        <v>135</v>
      </c>
      <c r="B20" s="24" t="s">
        <v>136</v>
      </c>
      <c r="C20" s="24" t="s">
        <v>137</v>
      </c>
      <c r="D20" s="24" t="s">
        <v>138</v>
      </c>
      <c r="E20" s="24"/>
    </row>
    <row r="21" spans="1:5">
      <c r="B21" s="5"/>
      <c r="C21" t="s">
        <v>139</v>
      </c>
    </row>
    <row r="22" spans="1:5">
      <c r="B22" s="26"/>
      <c r="C22" t="s">
        <v>140</v>
      </c>
    </row>
    <row r="23" spans="1:5">
      <c r="B23" s="27"/>
      <c r="C23" t="s">
        <v>141</v>
      </c>
    </row>
    <row r="26" spans="1:5">
      <c r="A26" t="s">
        <v>148</v>
      </c>
    </row>
    <row r="27" spans="1:5">
      <c r="A27" s="10" t="s">
        <v>6</v>
      </c>
      <c r="B27" s="19">
        <v>0.41666666666666669</v>
      </c>
    </row>
    <row r="28" spans="1:5">
      <c r="A28" s="10" t="s">
        <v>125</v>
      </c>
      <c r="B28" s="19">
        <v>0.38194444444444442</v>
      </c>
    </row>
    <row r="29" spans="1:5">
      <c r="B29" s="20"/>
    </row>
    <row r="30" spans="1:5">
      <c r="A30" s="10" t="s">
        <v>126</v>
      </c>
      <c r="B30" s="21" t="s">
        <v>127</v>
      </c>
      <c r="C30" s="21" t="s">
        <v>128</v>
      </c>
      <c r="D30" s="21" t="s">
        <v>129</v>
      </c>
      <c r="E30" s="554" t="s">
        <v>130</v>
      </c>
    </row>
    <row r="31" spans="1:5">
      <c r="A31" s="10" t="s">
        <v>131</v>
      </c>
      <c r="B31" s="22">
        <v>60</v>
      </c>
      <c r="C31" s="22">
        <v>50</v>
      </c>
      <c r="D31" s="22">
        <v>45</v>
      </c>
      <c r="E31" s="555"/>
    </row>
    <row r="32" spans="1:5">
      <c r="A32" s="10" t="s">
        <v>36</v>
      </c>
      <c r="B32" s="23">
        <f>B27</f>
        <v>0.41666666666666669</v>
      </c>
      <c r="C32" s="23">
        <f>B27</f>
        <v>0.41666666666666669</v>
      </c>
      <c r="D32" s="23">
        <f>B27</f>
        <v>0.41666666666666669</v>
      </c>
      <c r="E32" s="24"/>
    </row>
    <row r="33" spans="1:5">
      <c r="A33" s="10" t="s">
        <v>37</v>
      </c>
      <c r="B33" s="23">
        <f>IF(E33="",(SUM(B32,(TIME(0,$B$31,0)))),(SUM(B32,(TIME(0,E33,0)))))</f>
        <v>0.45833333333333337</v>
      </c>
      <c r="C33" s="23">
        <f>IF(E33="",(SUM(C32,(TIME(0,$C$31,0)))),(SUM(C32,(TIME(0,E33,0)))))</f>
        <v>0.4513888888888889</v>
      </c>
      <c r="D33" s="23">
        <f>IF(E33="",(SUM(D32,(TIME(0,$D$31,0)))),(SUM(D32,(TIME(0,E33,0)))))</f>
        <v>0.44791666666666669</v>
      </c>
      <c r="E33" s="24"/>
    </row>
    <row r="34" spans="1:5">
      <c r="A34" s="10" t="s">
        <v>38</v>
      </c>
      <c r="B34" s="23">
        <f t="shared" ref="B34:B44" si="3">IF(E34="",(SUM(B33,(TIME(0,$B$31,0)))),(SUM(B33,(TIME(0,E34,0)))))</f>
        <v>0.5</v>
      </c>
      <c r="C34" s="23">
        <f t="shared" ref="C34:C44" si="4">IF(E34="",(SUM(C33,(TIME(0,$C$31,0)))),(SUM(C33,(TIME(0,E34,0)))))</f>
        <v>0.4861111111111111</v>
      </c>
      <c r="D34" s="23">
        <f t="shared" ref="D34:D41" si="5">IF(E34="",(SUM(D33,(TIME(0,$D$31,0)))),(SUM(D33,(TIME(0,E34,0)))))</f>
        <v>0.47916666666666669</v>
      </c>
      <c r="E34" s="24"/>
    </row>
    <row r="35" spans="1:5">
      <c r="A35" s="10" t="s">
        <v>39</v>
      </c>
      <c r="B35" s="23">
        <f t="shared" si="3"/>
        <v>0.54166666666666663</v>
      </c>
      <c r="C35" s="23">
        <f t="shared" si="4"/>
        <v>0.52083333333333337</v>
      </c>
      <c r="D35" s="23">
        <f t="shared" si="5"/>
        <v>0.51041666666666674</v>
      </c>
      <c r="E35" s="24"/>
    </row>
    <row r="36" spans="1:5">
      <c r="A36" s="10" t="s">
        <v>40</v>
      </c>
      <c r="B36" s="23">
        <f t="shared" si="3"/>
        <v>0.58333333333333326</v>
      </c>
      <c r="C36" s="23">
        <f t="shared" si="4"/>
        <v>0.55555555555555558</v>
      </c>
      <c r="D36" s="23">
        <f t="shared" si="5"/>
        <v>0.54166666666666674</v>
      </c>
      <c r="E36" s="24"/>
    </row>
    <row r="37" spans="1:5">
      <c r="A37" s="10" t="s">
        <v>41</v>
      </c>
      <c r="B37" s="23">
        <f t="shared" si="3"/>
        <v>0.62499999999999989</v>
      </c>
      <c r="C37" s="23">
        <f t="shared" si="4"/>
        <v>0.59027777777777779</v>
      </c>
      <c r="D37" s="23">
        <f t="shared" si="5"/>
        <v>0.57291666666666674</v>
      </c>
      <c r="E37" s="24"/>
    </row>
    <row r="38" spans="1:5">
      <c r="A38" s="10" t="s">
        <v>42</v>
      </c>
      <c r="B38" s="23">
        <f t="shared" si="3"/>
        <v>0.66666666666666652</v>
      </c>
      <c r="C38" s="23">
        <f t="shared" si="4"/>
        <v>0.625</v>
      </c>
      <c r="D38" s="23">
        <f t="shared" si="5"/>
        <v>0.60416666666666674</v>
      </c>
      <c r="E38" s="24"/>
    </row>
    <row r="39" spans="1:5">
      <c r="A39" s="10" t="s">
        <v>43</v>
      </c>
      <c r="B39" s="25">
        <f t="shared" si="3"/>
        <v>0.70833333333333315</v>
      </c>
      <c r="C39" s="23">
        <f t="shared" si="4"/>
        <v>0.65972222222222221</v>
      </c>
      <c r="D39" s="23">
        <f t="shared" si="5"/>
        <v>0.63541666666666674</v>
      </c>
      <c r="E39" s="24"/>
    </row>
    <row r="40" spans="1:5">
      <c r="A40" s="10" t="s">
        <v>100</v>
      </c>
      <c r="B40" s="25">
        <f t="shared" si="3"/>
        <v>0.74999999999999978</v>
      </c>
      <c r="C40" s="25">
        <f t="shared" si="4"/>
        <v>0.69444444444444442</v>
      </c>
      <c r="D40" s="23">
        <f t="shared" si="5"/>
        <v>0.66666666666666674</v>
      </c>
      <c r="E40" s="24"/>
    </row>
    <row r="41" spans="1:5">
      <c r="A41" s="10" t="s">
        <v>101</v>
      </c>
      <c r="B41" s="25">
        <f t="shared" si="3"/>
        <v>0.79166666666666641</v>
      </c>
      <c r="C41" s="25">
        <f t="shared" si="4"/>
        <v>0.72916666666666663</v>
      </c>
      <c r="D41" s="25">
        <f t="shared" si="5"/>
        <v>0.69791666666666674</v>
      </c>
      <c r="E41" s="24"/>
    </row>
    <row r="42" spans="1:5">
      <c r="A42" s="10" t="s">
        <v>132</v>
      </c>
      <c r="B42" s="25">
        <f t="shared" si="3"/>
        <v>0.83333333333333304</v>
      </c>
      <c r="C42" s="25">
        <f t="shared" si="4"/>
        <v>0.76388888888888884</v>
      </c>
      <c r="D42" s="25">
        <f>IF(E42="",(SUM(D41,(TIME(0,$D$6,0)))),(SUM(D41,(TIME(0,E42,0)))))</f>
        <v>0.72569444444444453</v>
      </c>
      <c r="E42" s="24"/>
    </row>
    <row r="43" spans="1:5">
      <c r="A43" s="10" t="s">
        <v>133</v>
      </c>
      <c r="B43" s="25">
        <f t="shared" si="3"/>
        <v>0.87499999999999967</v>
      </c>
      <c r="C43" s="25">
        <f t="shared" si="4"/>
        <v>0.79861111111111105</v>
      </c>
      <c r="D43" s="25">
        <f>IF(E43="",(SUM(D42,(TIME(0,$D$6,0)))),(SUM(D42,(TIME(0,E43,0)))))</f>
        <v>0.75347222222222232</v>
      </c>
      <c r="E43" s="24"/>
    </row>
    <row r="44" spans="1:5">
      <c r="A44" s="10" t="s">
        <v>134</v>
      </c>
      <c r="B44" s="25">
        <f t="shared" si="3"/>
        <v>0.9166666666666663</v>
      </c>
      <c r="C44" s="25">
        <f t="shared" si="4"/>
        <v>0.83333333333333326</v>
      </c>
      <c r="D44" s="25">
        <f>IF(E44="",(SUM(D43,(TIME(0,$D$6,0)))),(SUM(D43,(TIME(0,E44,0)))))</f>
        <v>0.78125000000000011</v>
      </c>
      <c r="E44" s="24"/>
    </row>
    <row r="45" spans="1:5">
      <c r="A45" s="10" t="s">
        <v>135</v>
      </c>
      <c r="B45" s="24" t="s">
        <v>136</v>
      </c>
      <c r="C45" s="24" t="s">
        <v>137</v>
      </c>
      <c r="D45" s="24" t="s">
        <v>138</v>
      </c>
      <c r="E45" s="24"/>
    </row>
    <row r="46" spans="1:5">
      <c r="B46" s="5"/>
      <c r="C46" t="s">
        <v>139</v>
      </c>
    </row>
    <row r="47" spans="1:5">
      <c r="B47" s="26"/>
      <c r="C47" t="s">
        <v>140</v>
      </c>
    </row>
    <row r="48" spans="1:5">
      <c r="B48" s="27"/>
      <c r="C48" t="s">
        <v>141</v>
      </c>
    </row>
    <row r="52" spans="1:5">
      <c r="A52" t="s">
        <v>148</v>
      </c>
    </row>
    <row r="53" spans="1:5">
      <c r="A53" s="10" t="s">
        <v>6</v>
      </c>
      <c r="B53" s="19">
        <v>0.375</v>
      </c>
    </row>
    <row r="54" spans="1:5">
      <c r="A54" s="10" t="s">
        <v>125</v>
      </c>
      <c r="B54" s="19">
        <v>0.34027777777777773</v>
      </c>
    </row>
    <row r="55" spans="1:5">
      <c r="B55" s="20"/>
    </row>
    <row r="56" spans="1:5">
      <c r="A56" s="10" t="s">
        <v>126</v>
      </c>
      <c r="B56" s="21" t="s">
        <v>127</v>
      </c>
      <c r="C56" s="21" t="s">
        <v>128</v>
      </c>
      <c r="D56" s="21" t="s">
        <v>129</v>
      </c>
      <c r="E56" s="554" t="s">
        <v>130</v>
      </c>
    </row>
    <row r="57" spans="1:5">
      <c r="A57" s="10" t="s">
        <v>131</v>
      </c>
      <c r="B57" s="22">
        <v>60</v>
      </c>
      <c r="C57" s="22">
        <v>50</v>
      </c>
      <c r="D57" s="22">
        <v>45</v>
      </c>
      <c r="E57" s="555"/>
    </row>
    <row r="58" spans="1:5">
      <c r="A58" s="10" t="s">
        <v>36</v>
      </c>
      <c r="B58" s="23">
        <f>B53</f>
        <v>0.375</v>
      </c>
      <c r="C58" s="23">
        <f>B53</f>
        <v>0.375</v>
      </c>
      <c r="D58" s="23">
        <f>B53</f>
        <v>0.375</v>
      </c>
      <c r="E58" s="24"/>
    </row>
    <row r="59" spans="1:5">
      <c r="A59" s="10" t="s">
        <v>37</v>
      </c>
      <c r="B59" s="23">
        <f>IF(E59="",(SUM(B58,(TIME(0,$B$31,0)))),(SUM(B58,(TIME(0,E59,0)))))</f>
        <v>0.41666666666666669</v>
      </c>
      <c r="C59" s="23">
        <f>IF(E59="",(SUM(C58,(TIME(0,$C$31,0)))),(SUM(C58,(TIME(0,E59,0)))))</f>
        <v>0.40972222222222221</v>
      </c>
      <c r="D59" s="23">
        <f>IF(E59="",(SUM(D58,(TIME(0,$D$31,0)))),(SUM(D58,(TIME(0,E59,0)))))</f>
        <v>0.40625</v>
      </c>
      <c r="E59" s="24"/>
    </row>
    <row r="60" spans="1:5">
      <c r="A60" s="10" t="s">
        <v>38</v>
      </c>
      <c r="B60" s="23">
        <f t="shared" ref="B60:B70" si="6">IF(E60="",(SUM(B59,(TIME(0,$B$31,0)))),(SUM(B59,(TIME(0,E60,0)))))</f>
        <v>0.45833333333333337</v>
      </c>
      <c r="C60" s="23">
        <f t="shared" ref="C60:C70" si="7">IF(E60="",(SUM(C59,(TIME(0,$C$31,0)))),(SUM(C59,(TIME(0,E60,0)))))</f>
        <v>0.44444444444444442</v>
      </c>
      <c r="D60" s="23">
        <f t="shared" ref="D60:D67" si="8">IF(E60="",(SUM(D59,(TIME(0,$D$31,0)))),(SUM(D59,(TIME(0,E60,0)))))</f>
        <v>0.4375</v>
      </c>
      <c r="E60" s="24"/>
    </row>
    <row r="61" spans="1:5">
      <c r="A61" s="10" t="s">
        <v>39</v>
      </c>
      <c r="B61" s="23">
        <f t="shared" si="6"/>
        <v>0.5</v>
      </c>
      <c r="C61" s="23">
        <f t="shared" si="7"/>
        <v>0.47916666666666663</v>
      </c>
      <c r="D61" s="23">
        <f t="shared" si="8"/>
        <v>0.46875</v>
      </c>
      <c r="E61" s="24"/>
    </row>
    <row r="62" spans="1:5">
      <c r="A62" s="10" t="s">
        <v>40</v>
      </c>
      <c r="B62" s="23">
        <f t="shared" si="6"/>
        <v>0.54166666666666663</v>
      </c>
      <c r="C62" s="23">
        <f t="shared" si="7"/>
        <v>0.51388888888888884</v>
      </c>
      <c r="D62" s="23">
        <f t="shared" si="8"/>
        <v>0.5</v>
      </c>
      <c r="E62" s="24"/>
    </row>
    <row r="63" spans="1:5">
      <c r="A63" s="10" t="s">
        <v>41</v>
      </c>
      <c r="B63" s="23">
        <f t="shared" si="6"/>
        <v>0.58333333333333326</v>
      </c>
      <c r="C63" s="23">
        <f t="shared" si="7"/>
        <v>0.54861111111111105</v>
      </c>
      <c r="D63" s="23">
        <f t="shared" si="8"/>
        <v>0.53125</v>
      </c>
      <c r="E63" s="24"/>
    </row>
    <row r="64" spans="1:5">
      <c r="A64" s="10" t="s">
        <v>42</v>
      </c>
      <c r="B64" s="23">
        <f t="shared" si="6"/>
        <v>0.62499999999999989</v>
      </c>
      <c r="C64" s="23">
        <f t="shared" si="7"/>
        <v>0.58333333333333326</v>
      </c>
      <c r="D64" s="23">
        <f t="shared" si="8"/>
        <v>0.5625</v>
      </c>
      <c r="E64" s="24"/>
    </row>
    <row r="65" spans="1:5">
      <c r="A65" s="10" t="s">
        <v>43</v>
      </c>
      <c r="B65" s="25">
        <f t="shared" si="6"/>
        <v>0.66666666666666652</v>
      </c>
      <c r="C65" s="23">
        <f t="shared" si="7"/>
        <v>0.61805555555555547</v>
      </c>
      <c r="D65" s="23">
        <f t="shared" si="8"/>
        <v>0.59375</v>
      </c>
      <c r="E65" s="24"/>
    </row>
    <row r="66" spans="1:5">
      <c r="A66" s="10" t="s">
        <v>100</v>
      </c>
      <c r="B66" s="25">
        <f t="shared" si="6"/>
        <v>0.70833333333333315</v>
      </c>
      <c r="C66" s="25">
        <f t="shared" si="7"/>
        <v>0.65277777777777768</v>
      </c>
      <c r="D66" s="23">
        <f t="shared" si="8"/>
        <v>0.625</v>
      </c>
      <c r="E66" s="24"/>
    </row>
    <row r="67" spans="1:5">
      <c r="A67" s="10" t="s">
        <v>101</v>
      </c>
      <c r="B67" s="25">
        <f t="shared" si="6"/>
        <v>0.74999999999999978</v>
      </c>
      <c r="C67" s="25">
        <f t="shared" si="7"/>
        <v>0.68749999999999989</v>
      </c>
      <c r="D67" s="25">
        <f t="shared" si="8"/>
        <v>0.65625</v>
      </c>
      <c r="E67" s="24"/>
    </row>
    <row r="68" spans="1:5">
      <c r="A68" s="10" t="s">
        <v>132</v>
      </c>
      <c r="B68" s="25">
        <f t="shared" si="6"/>
        <v>0.79166666666666641</v>
      </c>
      <c r="C68" s="25">
        <f t="shared" si="7"/>
        <v>0.7222222222222221</v>
      </c>
      <c r="D68" s="25">
        <f>IF(E68="",(SUM(D67,(TIME(0,$D$6,0)))),(SUM(D67,(TIME(0,E68,0)))))</f>
        <v>0.68402777777777779</v>
      </c>
      <c r="E68" s="24"/>
    </row>
    <row r="69" spans="1:5">
      <c r="A69" s="10" t="s">
        <v>133</v>
      </c>
      <c r="B69" s="25">
        <f t="shared" si="6"/>
        <v>0.83333333333333304</v>
      </c>
      <c r="C69" s="25">
        <f t="shared" si="7"/>
        <v>0.75694444444444431</v>
      </c>
      <c r="D69" s="25">
        <f>IF(E69="",(SUM(D68,(TIME(0,$D$6,0)))),(SUM(D68,(TIME(0,E69,0)))))</f>
        <v>0.71180555555555558</v>
      </c>
      <c r="E69" s="24"/>
    </row>
    <row r="70" spans="1:5">
      <c r="A70" s="10" t="s">
        <v>134</v>
      </c>
      <c r="B70" s="25">
        <f t="shared" si="6"/>
        <v>0.87499999999999967</v>
      </c>
      <c r="C70" s="25">
        <f t="shared" si="7"/>
        <v>0.79166666666666652</v>
      </c>
      <c r="D70" s="25">
        <f>IF(E70="",(SUM(D69,(TIME(0,$D$6,0)))),(SUM(D69,(TIME(0,E70,0)))))</f>
        <v>0.73958333333333337</v>
      </c>
      <c r="E70" s="24"/>
    </row>
    <row r="71" spans="1:5">
      <c r="A71" s="10" t="s">
        <v>135</v>
      </c>
      <c r="B71" s="24" t="s">
        <v>136</v>
      </c>
      <c r="C71" s="24" t="s">
        <v>137</v>
      </c>
      <c r="D71" s="24" t="s">
        <v>138</v>
      </c>
      <c r="E71" s="24"/>
    </row>
    <row r="72" spans="1:5">
      <c r="B72" s="5"/>
      <c r="C72" t="s">
        <v>139</v>
      </c>
    </row>
    <row r="73" spans="1:5">
      <c r="B73" s="26"/>
      <c r="C73" t="s">
        <v>140</v>
      </c>
    </row>
    <row r="74" spans="1:5">
      <c r="B74" s="27"/>
      <c r="C74" t="s">
        <v>141</v>
      </c>
    </row>
  </sheetData>
  <mergeCells count="3">
    <mergeCell ref="E5:E6"/>
    <mergeCell ref="E30:E31"/>
    <mergeCell ref="E56:E57"/>
  </mergeCells>
  <phoneticPr fontId="2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0"/>
  <sheetViews>
    <sheetView workbookViewId="0">
      <selection activeCell="F29" sqref="F29"/>
    </sheetView>
  </sheetViews>
  <sheetFormatPr baseColWidth="10" defaultColWidth="11.5" defaultRowHeight="14"/>
  <cols>
    <col min="2" max="2" width="17" style="303" customWidth="1"/>
  </cols>
  <sheetData>
    <row r="2" spans="1:2">
      <c r="A2" s="284" t="s">
        <v>435</v>
      </c>
      <c r="B2" s="49" t="s">
        <v>229</v>
      </c>
    </row>
    <row r="3" spans="1:2">
      <c r="A3" s="284" t="s">
        <v>436</v>
      </c>
      <c r="B3" s="49" t="s">
        <v>487</v>
      </c>
    </row>
    <row r="4" spans="1:2">
      <c r="A4" s="284" t="s">
        <v>437</v>
      </c>
      <c r="B4" s="49" t="s">
        <v>223</v>
      </c>
    </row>
    <row r="5" spans="1:2">
      <c r="A5" s="284" t="s">
        <v>438</v>
      </c>
      <c r="B5" s="49" t="s">
        <v>226</v>
      </c>
    </row>
    <row r="6" spans="1:2">
      <c r="A6" s="284" t="s">
        <v>439</v>
      </c>
      <c r="B6" s="49" t="s">
        <v>231</v>
      </c>
    </row>
    <row r="7" spans="1:2">
      <c r="A7" s="284" t="s">
        <v>440</v>
      </c>
      <c r="B7" s="49" t="s">
        <v>488</v>
      </c>
    </row>
    <row r="8" spans="1:2">
      <c r="A8" s="284" t="s">
        <v>441</v>
      </c>
      <c r="B8" s="44" t="s">
        <v>227</v>
      </c>
    </row>
    <row r="9" spans="1:2">
      <c r="A9" s="284" t="s">
        <v>442</v>
      </c>
      <c r="B9" s="49" t="s">
        <v>230</v>
      </c>
    </row>
    <row r="10" spans="1:2">
      <c r="A10" s="284" t="s">
        <v>443</v>
      </c>
      <c r="B10" s="50" t="s">
        <v>480</v>
      </c>
    </row>
    <row r="11" spans="1:2">
      <c r="A11" s="284" t="s">
        <v>444</v>
      </c>
      <c r="B11" s="49" t="s">
        <v>228</v>
      </c>
    </row>
    <row r="12" spans="1:2">
      <c r="A12" s="284" t="s">
        <v>445</v>
      </c>
      <c r="B12" s="49" t="s">
        <v>225</v>
      </c>
    </row>
    <row r="13" spans="1:2">
      <c r="A13" s="284" t="s">
        <v>446</v>
      </c>
      <c r="B13" s="49" t="s">
        <v>224</v>
      </c>
    </row>
    <row r="15" spans="1:2">
      <c r="A15" s="312" t="s">
        <v>486</v>
      </c>
      <c r="B15" s="49" t="s">
        <v>222</v>
      </c>
    </row>
    <row r="17" spans="1:5">
      <c r="B17" s="49"/>
      <c r="C17" s="45"/>
      <c r="D17" s="45"/>
      <c r="E17" s="45"/>
    </row>
    <row r="18" spans="1:5">
      <c r="A18" s="45"/>
      <c r="B18" s="49"/>
      <c r="C18" s="45"/>
      <c r="E18" s="46"/>
    </row>
    <row r="19" spans="1:5">
      <c r="B19" s="49"/>
      <c r="C19" s="45"/>
      <c r="D19" s="49"/>
      <c r="E19" s="45"/>
    </row>
    <row r="20" spans="1:5">
      <c r="A20" s="40"/>
      <c r="B20" s="49"/>
      <c r="C20" s="40"/>
      <c r="D20" s="40"/>
      <c r="E20" s="38"/>
    </row>
  </sheetData>
  <sortState xmlns:xlrd2="http://schemas.microsoft.com/office/spreadsheetml/2017/richdata2" ref="A2:B13">
    <sortCondition ref="A2:A13"/>
  </sortState>
  <phoneticPr fontId="33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大会要領</vt:lpstr>
      <vt:lpstr>組合せ</vt:lpstr>
      <vt:lpstr>日程</vt:lpstr>
      <vt:lpstr>プール戦勝敗表</vt:lpstr>
      <vt:lpstr>リスト</vt:lpstr>
      <vt:lpstr>ハーフの試合時間計算</vt:lpstr>
      <vt:lpstr>チーム振分</vt:lpstr>
      <vt:lpstr>プール戦勝敗表!Print_Area</vt:lpstr>
      <vt:lpstr>組合せ!Print_Area</vt:lpstr>
      <vt:lpstr>大会要領!Print_Area</vt:lpstr>
      <vt:lpstr>日程!Print_Area</vt:lpstr>
      <vt:lpstr>試合</vt:lpstr>
      <vt:lpstr>大会日程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kkumasan@outlook.jp</cp:lastModifiedBy>
  <cp:lastPrinted>2025-07-24T02:30:24Z</cp:lastPrinted>
  <dcterms:created xsi:type="dcterms:W3CDTF">2005-08-07T11:48:12Z</dcterms:created>
  <dcterms:modified xsi:type="dcterms:W3CDTF">2025-07-24T05:18:54Z</dcterms:modified>
</cp:coreProperties>
</file>